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obras\admin. 2021-2024\reperfilamento centro historico\licitação 2025\Republicação\Anexos Edital republicação\"/>
    </mc:Choice>
  </mc:AlternateContent>
  <xr:revisionPtr revIDLastSave="0" documentId="8_{025A444E-EE9C-432E-8F32-2214E6CC45E2}" xr6:coauthVersionLast="47" xr6:coauthVersionMax="47" xr10:uidLastSave="{00000000-0000-0000-0000-000000000000}"/>
  <bookViews>
    <workbookView xWindow="-120" yWindow="-120" windowWidth="29040" windowHeight="15720" xr2:uid="{0BD9CFFE-7865-465A-BF8B-030E57677644}"/>
  </bookViews>
  <sheets>
    <sheet name="Planilha2025 (2)" sheetId="1" r:id="rId1"/>
  </sheets>
  <externalReferences>
    <externalReference r:id="rId2"/>
    <externalReference r:id="rId3"/>
  </externalReferences>
  <definedNames>
    <definedName name="_xlnm.Print_Area" localSheetId="0">'Planilha2025 (2)'!$A$1:$J$75</definedName>
    <definedName name="Import.Município" hidden="1">[1]DADOS!$F$6</definedName>
    <definedName name="Import.RegimeExecução" hidden="1">OFFSET([1]DADOS!$G$40,0,-1)</definedName>
    <definedName name="ListaTgov.Unidades" hidden="1">[2]DADOS!$AV$3:$AV$220</definedName>
    <definedName name="ORÇAMENTO.BancoRef" hidden="1">'Planilha2025 (2)'!$F$8</definedName>
    <definedName name="ORÇAMENTO.CustoUnitario" hidden="1">ROUND('Planilha2025 (2)'!$U1,15-13*'Planilha2025 (2)'!$AF$8)</definedName>
    <definedName name="ORÇAMENTO.Lista.Fonte" hidden="1">[2]ORÇAMENTO!$E$3:$I$3</definedName>
    <definedName name="ORÇAMENTO.PrecoUnitarioLicitado" hidden="1">'Planilha2025 (2)'!$AL1</definedName>
    <definedName name="REFERENCIA.Descricao" hidden="1">IF(ISNUMBER('Planilha2025 (2)'!$AF1),OFFSET(INDIRECT(ORÇAMENTO.BancoRef),'Planilha2025 (2)'!$AF1-1,3,1),'Planilha2025 (2)'!$AF1)</definedName>
    <definedName name="TIPOORCAMENTO" hidden="1">IF(VALUE([1]MENU!$O$3)=2,"Licitado","Proposto")</definedName>
    <definedName name="_xlnm.Print_Titles" localSheetId="0">'Planilha2025 (2)'!$1:$12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1" l="1"/>
  <c r="J73" i="1" s="1"/>
  <c r="I74" i="1"/>
  <c r="M74" i="1" s="1"/>
  <c r="I72" i="1"/>
  <c r="M72" i="1" s="1"/>
  <c r="I71" i="1"/>
  <c r="M71" i="1" s="1"/>
  <c r="I70" i="1"/>
  <c r="M70" i="1" s="1"/>
  <c r="I68" i="1"/>
  <c r="M68" i="1" s="1"/>
  <c r="I67" i="1"/>
  <c r="M67" i="1" s="1"/>
  <c r="I66" i="1"/>
  <c r="M66" i="1" s="1"/>
  <c r="I65" i="1"/>
  <c r="M65" i="1" s="1"/>
  <c r="I63" i="1"/>
  <c r="M63" i="1" s="1"/>
  <c r="M62" i="1"/>
  <c r="I62" i="1"/>
  <c r="J62" i="1" s="1"/>
  <c r="I60" i="1"/>
  <c r="M60" i="1" s="1"/>
  <c r="M59" i="1"/>
  <c r="I59" i="1"/>
  <c r="J59" i="1" s="1"/>
  <c r="M58" i="1"/>
  <c r="I58" i="1"/>
  <c r="J58" i="1" s="1"/>
  <c r="I57" i="1"/>
  <c r="M57" i="1" s="1"/>
  <c r="M56" i="1"/>
  <c r="I56" i="1"/>
  <c r="J56" i="1" s="1"/>
  <c r="I54" i="1"/>
  <c r="M54" i="1" s="1"/>
  <c r="M53" i="1"/>
  <c r="J53" i="1"/>
  <c r="I53" i="1"/>
  <c r="M52" i="1"/>
  <c r="J52" i="1"/>
  <c r="I52" i="1"/>
  <c r="I51" i="1"/>
  <c r="J51" i="1" s="1"/>
  <c r="M49" i="1"/>
  <c r="J49" i="1"/>
  <c r="I49" i="1"/>
  <c r="I48" i="1"/>
  <c r="M48" i="1" s="1"/>
  <c r="M47" i="1"/>
  <c r="J47" i="1"/>
  <c r="I47" i="1"/>
  <c r="M46" i="1"/>
  <c r="J46" i="1"/>
  <c r="I46" i="1"/>
  <c r="I45" i="1"/>
  <c r="M45" i="1" s="1"/>
  <c r="M42" i="1"/>
  <c r="J42" i="1"/>
  <c r="J41" i="1" s="1"/>
  <c r="I42" i="1"/>
  <c r="M40" i="1"/>
  <c r="J40" i="1"/>
  <c r="J39" i="1" s="1"/>
  <c r="I40" i="1"/>
  <c r="M38" i="1"/>
  <c r="I38" i="1"/>
  <c r="J38" i="1" s="1"/>
  <c r="J37" i="1" s="1"/>
  <c r="J36" i="1" s="1"/>
  <c r="M35" i="1"/>
  <c r="J35" i="1"/>
  <c r="J34" i="1" s="1"/>
  <c r="J33" i="1" s="1"/>
  <c r="I35" i="1"/>
  <c r="M32" i="1"/>
  <c r="I32" i="1"/>
  <c r="J32" i="1" s="1"/>
  <c r="J31" i="1" s="1"/>
  <c r="J30" i="1" s="1"/>
  <c r="I29" i="1"/>
  <c r="J29" i="1" s="1"/>
  <c r="I28" i="1"/>
  <c r="M28" i="1" s="1"/>
  <c r="M27" i="1"/>
  <c r="I27" i="1"/>
  <c r="J27" i="1" s="1"/>
  <c r="M26" i="1"/>
  <c r="I26" i="1"/>
  <c r="J26" i="1" s="1"/>
  <c r="I25" i="1"/>
  <c r="M25" i="1" s="1"/>
  <c r="I24" i="1"/>
  <c r="J24" i="1" s="1"/>
  <c r="M23" i="1"/>
  <c r="J23" i="1"/>
  <c r="I23" i="1"/>
  <c r="I22" i="1"/>
  <c r="J22" i="1" s="1"/>
  <c r="I21" i="1"/>
  <c r="M21" i="1" s="1"/>
  <c r="I20" i="1"/>
  <c r="M20" i="1" s="1"/>
  <c r="M19" i="1"/>
  <c r="I19" i="1"/>
  <c r="J19" i="1" s="1"/>
  <c r="M18" i="1"/>
  <c r="I18" i="1"/>
  <c r="J18" i="1" s="1"/>
  <c r="I17" i="1"/>
  <c r="M17" i="1" s="1"/>
  <c r="I16" i="1"/>
  <c r="J16" i="1" s="1"/>
  <c r="A13" i="1"/>
  <c r="J50" i="1" l="1"/>
  <c r="J21" i="1"/>
  <c r="J66" i="1"/>
  <c r="M16" i="1"/>
  <c r="M24" i="1"/>
  <c r="J17" i="1"/>
  <c r="J15" i="1" s="1"/>
  <c r="J57" i="1"/>
  <c r="J55" i="1" s="1"/>
  <c r="J25" i="1"/>
  <c r="J48" i="1"/>
  <c r="J67" i="1"/>
  <c r="J68" i="1"/>
  <c r="J20" i="1"/>
  <c r="J28" i="1"/>
  <c r="M51" i="1"/>
  <c r="J60" i="1"/>
  <c r="J70" i="1"/>
  <c r="J71" i="1"/>
  <c r="M29" i="1"/>
  <c r="J72" i="1"/>
  <c r="J63" i="1"/>
  <c r="J61" i="1" s="1"/>
  <c r="M22" i="1"/>
  <c r="J45" i="1"/>
  <c r="J54" i="1"/>
  <c r="J65" i="1"/>
  <c r="J14" i="1" l="1"/>
  <c r="J69" i="1"/>
  <c r="J64" i="1"/>
  <c r="J44" i="1"/>
  <c r="J43" i="1" s="1"/>
  <c r="J76" i="1" s="1"/>
  <c r="J13" i="1" l="1"/>
</calcChain>
</file>

<file path=xl/sharedStrings.xml><?xml version="1.0" encoding="utf-8"?>
<sst xmlns="http://schemas.openxmlformats.org/spreadsheetml/2006/main" count="335" uniqueCount="187">
  <si>
    <t>PO - PLANILHA ORÇAMENTÁRIA</t>
  </si>
  <si>
    <t>Grau de Sigilo</t>
  </si>
  <si>
    <t>Orçamento Base para Licitação - OGU</t>
  </si>
  <si>
    <t>#PUBLICO</t>
  </si>
  <si>
    <t>Nº OPERAÇÃO</t>
  </si>
  <si>
    <t>Nº TransfereGOV</t>
  </si>
  <si>
    <t>PROPONENTE / TOMADOR</t>
  </si>
  <si>
    <t>APELIDO DO EMPREENDIMENTO</t>
  </si>
  <si>
    <t>913567</t>
  </si>
  <si>
    <t>PREFEITURA MUNICIPAL</t>
  </si>
  <si>
    <t>REPERFILAMENTO CENTRO HISTÓRICO</t>
  </si>
  <si>
    <t>LOCALIDADE SINAPI</t>
  </si>
  <si>
    <t>DATA BASE</t>
  </si>
  <si>
    <t>DESCRIÇÃO DO LOTE</t>
  </si>
  <si>
    <t>MUNICÍPIO / UF</t>
  </si>
  <si>
    <t>BDI 1</t>
  </si>
  <si>
    <t>BDI 2</t>
  </si>
  <si>
    <t>BDI 3</t>
  </si>
  <si>
    <t>BELO HORIZONTE</t>
  </si>
  <si>
    <t>09-25 (N DES.)</t>
  </si>
  <si>
    <t>SABARÁ/MG</t>
  </si>
  <si>
    <t>0,00%</t>
  </si>
  <si>
    <t>BASES SEM DESONERAÇÃO</t>
  </si>
  <si>
    <t>SINAPI 09/2025 - SICOR 07/2025 - SUDECAP 07/2025 - SICRO 07/2025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</si>
  <si>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</si>
  <si>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</si>
  <si>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</si>
  <si>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</si>
  <si>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</si>
  <si>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</si>
  <si>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</si>
  <si>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</si>
  <si>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</si>
  <si>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</si>
  <si>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1.</t>
  </si>
  <si>
    <t>SERVIÇOS PRELIMINARES</t>
  </si>
  <si>
    <t>1.1.</t>
  </si>
  <si>
    <t>INSTALAÇÃO GERAL DA OBRA</t>
  </si>
  <si>
    <t>1.1.1.</t>
  </si>
  <si>
    <t>SINAPI</t>
  </si>
  <si>
    <t>103689</t>
  </si>
  <si>
    <t>FORNECIMENTO E INSTALAÇÃO DE PLACA DE OBRA COM CHAPA GALVANIZADA E ESTRUTURA DE MADEIRA. AF_03/2022_PS</t>
  </si>
  <si>
    <t>M2</t>
  </si>
  <si>
    <t>1.1.2.</t>
  </si>
  <si>
    <t>SICOR</t>
  </si>
  <si>
    <t>ED-50163</t>
  </si>
  <si>
    <t>TAPUME DE PROTEÇÃO PARA TRANSEUNTE EM TELA DE POLIETILENO, COM MÓDULO NA DIMENSÃO DE (150X150)CM, INCLUSIVE PONTALETE COM BASE DE APOIO EM CONCRETO MAGRO, FORNECIMENTO E MOVIMENTAÇÃO</t>
  </si>
  <si>
    <t>M</t>
  </si>
  <si>
    <t>1.1.3.</t>
  </si>
  <si>
    <t>ED-16349</t>
  </si>
  <si>
    <t>LOCAÇÃO DE CONTAINER COM ISOLAMENTO TÉRMICO, TIPO 2, PARA ESCRITÓRIO DE OBRA COM SANITÁRIO CONTENDO UM (1) VASO SANITÁRIO E UM (1) LAVATÓRIO, COM MEDIDAS REFERENCIAIS DE (6) METROS COMPRIMENTO, (2,3) METROS LARGURA E (2,5) METROS ALTURA ÚTIL INTERNA, INCLUSIVE AR CONDICIONADO E LIGAÇÕES ELÉTRICAS E HIDROSSANITÁRIAS INTERNAS, EXCLUSIVE MOBILIZAÇÃO/DESMOBILIZAÇÃO E LIGAÇÕES PROVISÓRIAS EXTERNAS</t>
  </si>
  <si>
    <t>MÊS</t>
  </si>
  <si>
    <t>1.1.4.</t>
  </si>
  <si>
    <t>ED-16350</t>
  </si>
  <si>
    <t>LOCAÇÃO DE CONTAINER COM ISOLAMENTO TÉRMICO, TIPO 3, PARA DEPÓSITO/FERRAMENTARIA DE OBRA, COM MEDIDAS REFERENCIAIS DE (6) METROS COMPRIMENTO, (2,3) METROS LARGURA E (2,5) METROS ALTURA ÚTIL INTERNA, INCLUSIVE LIGAÇÕES ELÉTRICAS INTERNAS, EXCLUSIVE MOBILIZAÇÃO/DESMOBILIZAÇÃO E LIGAÇÕES PROVISÓRIAS EXTERNAS</t>
  </si>
  <si>
    <t>1.1.5.</t>
  </si>
  <si>
    <t>ED-16351</t>
  </si>
  <si>
    <t>LOCAÇÃO DE CONTAINER COM ISOLAMENTO TÉRMICO, TIPO 4, PARA REFEITÓRIO DE OBRA, COM MEDIDAS REFERENCIAIS DE (6) METROS COMPRIMENTO, (2,3) METROS LARGURA E (2,5) METROS ALTURA ÚTIL INTERNA, INCLUSIVE LIGAÇÕES ELÉTRICAS INTERNAS, EXCLUSIVE MOBILIZAÇÃO/DESMOBILIZAÇÃO E LIGAÇÕES PROVISÓRIAS EXTERNAS</t>
  </si>
  <si>
    <t>1.1.6.</t>
  </si>
  <si>
    <t>ED-16354</t>
  </si>
  <si>
    <t>LOCAÇÃO DE CONTAINER COM ISOLAMENTO TÉRMICO, TIPO 7, PARA VESTIÁRIO DE OBRA COM QUATRO (4) CHUVEIROS, TRÊS (3) VASOS SANITÁRIOS, UM (1) MICTÓRIO E UM (1) LAVATÓRIO, COM MEDIDAS REFERENCIAIS DE (6) METROS COMPRIMENTO, (2,3) METROS LARGURA E (2,5) METROS ALTURA ÚTIL INTERNA, INCLUSIVE LIGAÇÕES ELÉTRICAS E HIDROSSANITÁRIAS INTERNAS, EXCLUSIVE MOBILIZAÇÃO/DESMOBILIZAÇÃO E LIGAÇÕES PROVISÓRIAS EXTERNAS</t>
  </si>
  <si>
    <t>1.1.7.</t>
  </si>
  <si>
    <t>ED-50150</t>
  </si>
  <si>
    <t>LIGAÇÃO DE ÁGUA PROVISÓRIA PARA CANTEIRO,  INCLUSIVE HIDRÔMETRO E CAVALETE PARA MEDIÇÃO DE ÁGUA - ENTRADA PRINCIPAL, EM AÇO GALVANIZADO DN 20MM (1/2") - PADRÃO CONCESSIONÁRIA</t>
  </si>
  <si>
    <t>UN</t>
  </si>
  <si>
    <t>1.1.8.</t>
  </si>
  <si>
    <t>ED-50151</t>
  </si>
  <si>
    <t>LIGAÇÃO PROVISÓRIA COM ENTRADA DE ENERGIA AÉREA, PADRÃO CEMIG, CARGA INSTALADA DE 15,1KVA ATÉ 30KVA, TRIFÁSICO, COM SAÍDA SUBTERRÂNEA, INCLUSIVE POSTE, CAIXA PARA MEDIDOR, DISJUNTOR, BARRAMENTO, ATERRAMENTO E ACESSÓRIOS</t>
  </si>
  <si>
    <t>1.1.9.</t>
  </si>
  <si>
    <t>ED-50137</t>
  </si>
  <si>
    <t>MOBILIZAÇÃO E DESMOBILIZAÇÃO DE CONTAINER, INCLUSIVE CARGA, DESCARGA E TRANSPORTE EM CAMINHÃO CARROCERIA COM GUINDAUTO (MUNCK), EXCLUSIVE LOCAÇÃO DO CONTAINER</t>
  </si>
  <si>
    <t>1.1.10.</t>
  </si>
  <si>
    <t>SUDECAP</t>
  </si>
  <si>
    <t>01.11.06</t>
  </si>
  <si>
    <t>SINALIZAÇÃO COM CONE MASTER 75CM BASE DE BORRACHA CORPO POLIETILENO</t>
  </si>
  <si>
    <t>1.1.11.</t>
  </si>
  <si>
    <t>01.11.08</t>
  </si>
  <si>
    <t>SINALIZADOR MONOLIGHT LED 60 A 70 FLASHES/MINUTO</t>
  </si>
  <si>
    <t>1.1.12.</t>
  </si>
  <si>
    <t>01.11.01</t>
  </si>
  <si>
    <t>PLACA 1,0 X 0,60M DUPLA FACE CHAPA GALVANIZADA 26 EM CAVALETE</t>
  </si>
  <si>
    <t>1.1.13.</t>
  </si>
  <si>
    <t>01.11.03</t>
  </si>
  <si>
    <t>PLACA 0,50 X 0,50M DUPLA FACE CHAPA GALVANIZADA 22 EM CAVALETE</t>
  </si>
  <si>
    <t>1.1.14.</t>
  </si>
  <si>
    <t>01.11.05</t>
  </si>
  <si>
    <t xml:space="preserve">INSTALAÇÃO DE FAIXA MORIM 6,00M X 0,80M EM TECIDO COMUM E EUCALIPTO </t>
  </si>
  <si>
    <t>2.</t>
  </si>
  <si>
    <t>MOBILIZAÇÃO E DESMOBILIZAÇÃO DE OBRA</t>
  </si>
  <si>
    <t>-</t>
  </si>
  <si>
    <t>2.1.</t>
  </si>
  <si>
    <t>MOBILIZAÇÃO OU DESMOBILIZAÇÃO DE OBRA EM CENTRO URBANO</t>
  </si>
  <si>
    <t>2.1.1.</t>
  </si>
  <si>
    <t>Composição</t>
  </si>
  <si>
    <t>CPU-04</t>
  </si>
  <si>
    <t>MOBILIZAÇÃO E DESMOBILIZAÇÃO DE OBRA EM CENTRO URBANO OU REGIÃO LIMÍTROFE COM VALOR ATÉ O VALOR DE 1.000.000,00 (REF. SETOP ED-50392 - 0,5%)</t>
  </si>
  <si>
    <t>3.</t>
  </si>
  <si>
    <t>ADMINISTRAÇÃO LOCAL</t>
  </si>
  <si>
    <t>3.1.</t>
  </si>
  <si>
    <t>3.1.1.</t>
  </si>
  <si>
    <t>CPU-01</t>
  </si>
  <si>
    <t>4.</t>
  </si>
  <si>
    <t>DEMOLIÇÕES, REMOÇÕES, ESCAVAÇÕES E MANUTENÇÃO NOS DISPOSITIVOS EXISTENTES</t>
  </si>
  <si>
    <t>4.1.</t>
  </si>
  <si>
    <t xml:space="preserve">LIMPEZA </t>
  </si>
  <si>
    <t>4.1.1.</t>
  </si>
  <si>
    <t>SICRO</t>
  </si>
  <si>
    <t>4915712</t>
  </si>
  <si>
    <t>LIMPEZA DE BUEIRO</t>
  </si>
  <si>
    <t>M3</t>
  </si>
  <si>
    <t>4.2.</t>
  </si>
  <si>
    <t>REMOÇÃO DE PASSEIO E PAVIMENTO</t>
  </si>
  <si>
    <t>4.2.1.</t>
  </si>
  <si>
    <t>CPU-10</t>
  </si>
  <si>
    <t>REMOÇÃO MANUAL DE ALVENARIA POLIÉDRICA (REF. 02.11.05 SUDECAP 01/2024)</t>
  </si>
  <si>
    <t>4.3.</t>
  </si>
  <si>
    <t>TRANSPORTE DE MATERIAL DEMOLIDO EM CARRINHO DE MÃO</t>
  </si>
  <si>
    <t>4.3.1.</t>
  </si>
  <si>
    <t>CPU-09</t>
  </si>
  <si>
    <r>
      <t>TRANSPORTE COM CARRINHO DE MÃO. 50 M &lt; DMT &lt;= 100M (REF. 100221 SINAPI 04/2024) -</t>
    </r>
    <r>
      <rPr>
        <b/>
        <sz val="10"/>
        <color theme="1"/>
        <rFont val="Arial"/>
        <family val="2"/>
      </rPr>
      <t xml:space="preserve"> UNIDADE = M2xKM</t>
    </r>
  </si>
  <si>
    <t>OUTRAS</t>
  </si>
  <si>
    <t>5.</t>
  </si>
  <si>
    <t>TRABALHOS EM SOLO - COLCHÃO DE ASSENTAMENTO DE PAVIMENTO POLIÉDRICO</t>
  </si>
  <si>
    <t>5.1.</t>
  </si>
  <si>
    <t>COLCHÃO DE ASSENTAMENTO EXISTENTE</t>
  </si>
  <si>
    <t>5.1.1.</t>
  </si>
  <si>
    <t>CPU-05</t>
  </si>
  <si>
    <t>ESCARIFICAÇÃO MANUAL EM MATERIAL DE 1ª CATEGORIA (REF. SICRO 4805750 01/2024)</t>
  </si>
  <si>
    <t>5.1.2.</t>
  </si>
  <si>
    <t>CPU-06</t>
  </si>
  <si>
    <t>ESPALHAMENTO DE SOLO EM ÁREA DE VIA - ESTOCAMENTO LATERAL (REF. SUDECAP 15.63.01 01/2024)</t>
  </si>
  <si>
    <t>5.1.3.</t>
  </si>
  <si>
    <t>CPU-11</t>
  </si>
  <si>
    <t>REGULARIZAÇÃO E COMPACTAÇÃO DE SUBLEITO COM PLACA VIBRATÓRIA (REF. 20.01.02 SUDECAP 01/2024)</t>
  </si>
  <si>
    <t>5.1.4.</t>
  </si>
  <si>
    <t>CPU-02</t>
  </si>
  <si>
    <t>RECOMPOSIÇÃO DE CAMADA DE SOLO COM MISTURA DE CIMENTO.</t>
  </si>
  <si>
    <t>5.1.5.</t>
  </si>
  <si>
    <t>CPU-07</t>
  </si>
  <si>
    <t>RECOMPOSIÇÃO DE CAMADA DE SOLO COM MISTURA DE CAL HIDRATADA.</t>
  </si>
  <si>
    <t>5.2.</t>
  </si>
  <si>
    <t>SEM COLCHÃO DE ASSENTAMENTO EXISTENTE E ALTURA DA COTA BASE &lt;= A COTA DE PROJETO</t>
  </si>
  <si>
    <t>5.2.1.</t>
  </si>
  <si>
    <t>5.2.2.</t>
  </si>
  <si>
    <t>5.2.3.</t>
  </si>
  <si>
    <t>5.2.4.</t>
  </si>
  <si>
    <t>5.3.</t>
  </si>
  <si>
    <t>SEM COLCHÃO DE ASSENTAMENTO EXISTENTE E ALTURA DA COTA BASE &gt;= A COTA DE PROJETO</t>
  </si>
  <si>
    <t>5.3.1.</t>
  </si>
  <si>
    <t>5.3.2.</t>
  </si>
  <si>
    <t>5.3.3.</t>
  </si>
  <si>
    <t>5.3.4.</t>
  </si>
  <si>
    <t>5.3.5.</t>
  </si>
  <si>
    <t>5.4.</t>
  </si>
  <si>
    <t>MATERIAL DE EMPRÉSTIMO E BOTA-FORA</t>
  </si>
  <si>
    <t>5.4.1.</t>
  </si>
  <si>
    <t>100980</t>
  </si>
  <si>
    <t>CARGA, MANOBRA E DESCARGA DE SOLOS E MATERIAIS GRANULARES EM CAMINHÃO BASCULANTE 18 M³ - CARGA COM ESCAVADEIRA HIDRÁULICA (CAÇAMBA DE 1,20 M³ / 155 HP) E DESCARGA LIVRE (UNIDADE: M3). AF_07/2020</t>
  </si>
  <si>
    <t>5.4.2.</t>
  </si>
  <si>
    <t>95877</t>
  </si>
  <si>
    <t>TRANSPORTE COM CAMINHÃO BASCULANTE DE 18 M³, EM VIA URBANA PAVIMENTADA, DMT ATÉ 30 KM (UNIDADE: M3XKM). AF_07/2020</t>
  </si>
  <si>
    <t>M3XKM</t>
  </si>
  <si>
    <t>5.5.</t>
  </si>
  <si>
    <t>RECUPERAÇÃO DE VALAS</t>
  </si>
  <si>
    <t>5.5.0.1.</t>
  </si>
  <si>
    <t>M³</t>
  </si>
  <si>
    <t>5.5.0.2.</t>
  </si>
  <si>
    <t>104737</t>
  </si>
  <si>
    <t>REATERRO MANUAL DE VALAS, COM PLACA VIBRATÓRIA. AF_08/2023</t>
  </si>
  <si>
    <t>5.5.0.3.</t>
  </si>
  <si>
    <t>5.5.0.4.</t>
  </si>
  <si>
    <t>5.6.</t>
  </si>
  <si>
    <t>PAVIMENTAÇÃO / REVESTIMENTO</t>
  </si>
  <si>
    <t>5.6.1.</t>
  </si>
  <si>
    <t>CPU-08</t>
  </si>
  <si>
    <t>EXECUÇÃO DE REVESTIMENTO EM ALVENARIA POLIÉDRICA (REF. 20.17.01 SUDECAP 01/2024)</t>
  </si>
  <si>
    <t>5.6.2.</t>
  </si>
  <si>
    <t>5.6.3.</t>
  </si>
  <si>
    <t>CPU-03</t>
  </si>
  <si>
    <t>COLMATAÇÃO ENTRE FRAGMENTOS E CAMADA DE BASE COM ADIÇÃO DE CAL.</t>
  </si>
  <si>
    <t>5.7.</t>
  </si>
  <si>
    <t>URBANIZAÇÃO E OBRAS COMPLEMENTARES</t>
  </si>
  <si>
    <t>5.7.1.</t>
  </si>
  <si>
    <t>102498</t>
  </si>
  <si>
    <t>PINTURA DE MEIO-FIO COM TINTA BRANCA A BASE DE CAL (CAIAÇÃO). AF_05/2021</t>
  </si>
  <si>
    <t>TOTAL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</si>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</sst>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0" xfId="1" applyFont="1"/>
    <xf numFmtId="0" fontId="2" fillId="0" borderId="0" xfId="0" applyFont="1"/>
    <xf numFmtId="43" fontId="2" fillId="0" borderId="1" xfId="1" applyFont="1" applyBorder="1"/>
    <xf numFmtId="0" fontId="4" fillId="0" borderId="0" xfId="0" applyFont="1"/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3" fontId="2" fillId="0" borderId="0" xfId="1" applyFont="1" applyBorder="1"/>
    <xf numFmtId="43" fontId="2" fillId="0" borderId="4" xfId="1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43" fontId="2" fillId="0" borderId="6" xfId="1" applyFont="1" applyBorder="1"/>
    <xf numFmtId="0" fontId="2" fillId="0" borderId="6" xfId="0" applyFont="1" applyBorder="1"/>
    <xf numFmtId="43" fontId="2" fillId="0" borderId="7" xfId="1" applyFont="1" applyBorder="1"/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43" fontId="2" fillId="0" borderId="6" xfId="1" applyFont="1" applyBorder="1" applyAlignment="1">
      <alignment horizontal="left"/>
    </xf>
    <xf numFmtId="10" fontId="2" fillId="0" borderId="2" xfId="2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0" xfId="1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3" fontId="2" fillId="0" borderId="6" xfId="1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3" fontId="2" fillId="0" borderId="8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43" fontId="5" fillId="2" borderId="9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43" fontId="5" fillId="3" borderId="9" xfId="1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43" fontId="5" fillId="4" borderId="2" xfId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3" fontId="2" fillId="0" borderId="9" xfId="1" applyFont="1" applyBorder="1" applyAlignment="1">
      <alignment vertical="center"/>
    </xf>
    <xf numFmtId="43" fontId="2" fillId="0" borderId="9" xfId="1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9" xfId="1" applyNumberFormat="1" applyFont="1" applyBorder="1" applyAlignment="1">
      <alignment vertical="center"/>
    </xf>
    <xf numFmtId="43" fontId="5" fillId="4" borderId="2" xfId="1" applyFont="1" applyFill="1" applyBorder="1" applyAlignment="1">
      <alignment horizontal="center" vertical="center"/>
    </xf>
    <xf numFmtId="43" fontId="2" fillId="0" borderId="10" xfId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43" fontId="2" fillId="0" borderId="1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3" fontId="5" fillId="5" borderId="10" xfId="1" applyFont="1" applyFill="1" applyBorder="1" applyAlignment="1">
      <alignment horizontal="center"/>
    </xf>
    <xf numFmtId="43" fontId="5" fillId="5" borderId="11" xfId="1" applyFont="1" applyFill="1" applyBorder="1" applyAlignment="1">
      <alignment horizontal="center"/>
    </xf>
    <xf numFmtId="43" fontId="5" fillId="5" borderId="11" xfId="1" applyFont="1" applyFill="1" applyBorder="1" applyAlignment="1">
      <alignment horizontal="center"/>
    </xf>
    <xf numFmtId="0" fontId="5" fillId="5" borderId="9" xfId="0" applyFont="1" applyFill="1" applyBorder="1" applyAlignment="1">
      <alignment horizontal="right"/>
    </xf>
    <xf numFmtId="43" fontId="5" fillId="5" borderId="9" xfId="1" applyFont="1" applyFill="1" applyBorder="1" applyAlignment="1">
      <alignment vertical="center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447937</xdr:colOff>
      <xdr:row>2</xdr:row>
      <xdr:rowOff>47677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773085-B0DE-4ACE-B093-D8D20345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76687" cy="371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_obras\admin.%202021-2024\reperfilamento%20centro%20historico\licita&#231;&#227;o%202025\SB_22_042_OD_04.00-ORC_00_DIV_R01_CPU.xlsm" TargetMode="External"/><Relationship Id="rId1" Type="http://schemas.openxmlformats.org/officeDocument/2006/relationships/externalLinkPath" Target="/_obras/admin.%202021-2024/reperfilamento%20centro%20historico/licita&#231;&#227;o%202025/Republica&#231;&#227;o/SB_22_042_OD_04.00-ORC_00_DIV_R01_CPU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_obras\admin.%202021-2024\reperfilamento%20centro%20historico\licita&#231;&#227;o%202025\Republica&#231;&#227;o\Planilha_Multipla_v3_16\Reperfilamento%202025%20Rev.01.xlsm" TargetMode="External"/><Relationship Id="rId1" Type="http://schemas.openxmlformats.org/officeDocument/2006/relationships/externalLinkPath" Target="/_obras/admin.%202021-2024/reperfilamento%20centro%20historico/licita&#231;&#227;o%202025/Republica&#231;&#227;o/Planilha_Multipla_v3_16/Reperfilamento%202025%20Rev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6">
          <cell r="F6" t="str">
            <v>SABARÁ/MG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/>
      <sheetData sheetId="2">
        <row r="3">
          <cell r="AV3" t="str">
            <v>%CT</v>
          </cell>
        </row>
        <row r="4">
          <cell r="AV4" t="str">
            <v>°C</v>
          </cell>
        </row>
        <row r="5">
          <cell r="AV5" t="str">
            <v>°F</v>
          </cell>
        </row>
        <row r="6">
          <cell r="AV6" t="str">
            <v>100M</v>
          </cell>
        </row>
        <row r="7">
          <cell r="AV7" t="str">
            <v>18L</v>
          </cell>
        </row>
        <row r="8">
          <cell r="AV8" t="str">
            <v>200KG</v>
          </cell>
        </row>
        <row r="9">
          <cell r="AV9" t="str">
            <v>250G</v>
          </cell>
        </row>
        <row r="10">
          <cell r="AV10" t="str">
            <v>310ML</v>
          </cell>
        </row>
        <row r="11">
          <cell r="AV11" t="str">
            <v>50KG</v>
          </cell>
        </row>
        <row r="12">
          <cell r="AV12" t="str">
            <v>A</v>
          </cell>
        </row>
        <row r="13">
          <cell r="AV13" t="str">
            <v>ACA/ACC</v>
          </cell>
        </row>
        <row r="14">
          <cell r="AV14" t="str">
            <v>AH</v>
          </cell>
        </row>
        <row r="15">
          <cell r="AV15" t="str">
            <v>AH/H/V</v>
          </cell>
        </row>
        <row r="16">
          <cell r="AV16" t="str">
            <v>AM</v>
          </cell>
        </row>
        <row r="17">
          <cell r="AV17" t="str">
            <v>AM0/4ML</v>
          </cell>
        </row>
        <row r="18">
          <cell r="AV18" t="str">
            <v>AM0/5ML</v>
          </cell>
        </row>
        <row r="19">
          <cell r="AV19" t="str">
            <v>AM1/5ML</v>
          </cell>
        </row>
        <row r="20">
          <cell r="AV20" t="str">
            <v>AM10ML</v>
          </cell>
        </row>
        <row r="21">
          <cell r="AV21" t="str">
            <v>AM1ML</v>
          </cell>
        </row>
        <row r="22">
          <cell r="AV22" t="str">
            <v>AM2/5ML</v>
          </cell>
        </row>
        <row r="23">
          <cell r="AV23" t="str">
            <v>AM2ML</v>
          </cell>
        </row>
        <row r="24">
          <cell r="AV24" t="str">
            <v>AM3ML</v>
          </cell>
        </row>
        <row r="25">
          <cell r="AV25" t="str">
            <v>AM4ML</v>
          </cell>
        </row>
        <row r="26">
          <cell r="AV26" t="str">
            <v>AM5ML</v>
          </cell>
        </row>
        <row r="27">
          <cell r="AV27" t="str">
            <v>AM6ML</v>
          </cell>
        </row>
        <row r="28">
          <cell r="AV28" t="str">
            <v>AM7ML</v>
          </cell>
        </row>
        <row r="29">
          <cell r="AV29" t="str">
            <v>ANO</v>
          </cell>
        </row>
        <row r="30">
          <cell r="AV30" t="str">
            <v>ANOS</v>
          </cell>
        </row>
        <row r="31">
          <cell r="AV31" t="str">
            <v>ARR</v>
          </cell>
        </row>
        <row r="32">
          <cell r="AV32" t="str">
            <v>AWG</v>
          </cell>
        </row>
        <row r="33">
          <cell r="AV33" t="str">
            <v>BAR</v>
          </cell>
        </row>
        <row r="34">
          <cell r="AV34" t="str">
            <v>BAR.</v>
          </cell>
        </row>
        <row r="35">
          <cell r="AV35" t="str">
            <v>BD</v>
          </cell>
        </row>
        <row r="36">
          <cell r="AV36" t="str">
            <v>BIS</v>
          </cell>
        </row>
        <row r="37">
          <cell r="AV37" t="str">
            <v>BIS/GL</v>
          </cell>
        </row>
        <row r="38">
          <cell r="AV38" t="str">
            <v>BIS1/65G</v>
          </cell>
        </row>
        <row r="39">
          <cell r="AV39" t="str">
            <v>BIS1/8G</v>
          </cell>
        </row>
        <row r="40">
          <cell r="AV40" t="str">
            <v>BIS100G</v>
          </cell>
        </row>
        <row r="41">
          <cell r="AV41" t="str">
            <v>BIS10G</v>
          </cell>
        </row>
        <row r="42">
          <cell r="AV42" t="str">
            <v>BIS135G</v>
          </cell>
        </row>
        <row r="43">
          <cell r="AV43" t="str">
            <v>BIS13G</v>
          </cell>
        </row>
        <row r="44">
          <cell r="AV44" t="str">
            <v>BIS14G</v>
          </cell>
        </row>
        <row r="45">
          <cell r="AV45" t="str">
            <v>BIS15G</v>
          </cell>
        </row>
        <row r="46">
          <cell r="AV46" t="str">
            <v>BIS1G</v>
          </cell>
        </row>
        <row r="47">
          <cell r="AV47" t="str">
            <v>BIS20G</v>
          </cell>
        </row>
        <row r="48">
          <cell r="AV48" t="str">
            <v>BIS25G</v>
          </cell>
        </row>
        <row r="49">
          <cell r="AV49" t="str">
            <v>BIS28/8G</v>
          </cell>
        </row>
        <row r="50">
          <cell r="AV50" t="str">
            <v>BIS28G</v>
          </cell>
        </row>
        <row r="51">
          <cell r="AV51" t="str">
            <v>BIS2G</v>
          </cell>
        </row>
        <row r="52">
          <cell r="AV52" t="str">
            <v>BIS3/5G</v>
          </cell>
        </row>
        <row r="53">
          <cell r="AV53" t="str">
            <v>BIS30G</v>
          </cell>
        </row>
        <row r="54">
          <cell r="AV54" t="str">
            <v>BIS30ML</v>
          </cell>
        </row>
        <row r="55">
          <cell r="AV55" t="str">
            <v>BIS40G</v>
          </cell>
        </row>
        <row r="56">
          <cell r="AV56" t="str">
            <v>BIS43G</v>
          </cell>
        </row>
        <row r="57">
          <cell r="AV57" t="str">
            <v>BIS45G</v>
          </cell>
        </row>
        <row r="58">
          <cell r="AV58" t="str">
            <v>BIS47G</v>
          </cell>
        </row>
        <row r="59">
          <cell r="AV59" t="str">
            <v>BIS4G</v>
          </cell>
        </row>
        <row r="60">
          <cell r="AV60" t="str">
            <v>BIS50G</v>
          </cell>
        </row>
        <row r="61">
          <cell r="AV61" t="str">
            <v>BIS55G</v>
          </cell>
        </row>
        <row r="62">
          <cell r="AV62" t="str">
            <v>BIS56G</v>
          </cell>
        </row>
        <row r="63">
          <cell r="AV63" t="str">
            <v>BIS5G</v>
          </cell>
        </row>
        <row r="64">
          <cell r="AV64" t="str">
            <v>BIS60G</v>
          </cell>
        </row>
        <row r="65">
          <cell r="AV65" t="str">
            <v>BIS6G</v>
          </cell>
        </row>
        <row r="66">
          <cell r="AV66" t="str">
            <v>BIS7/5G</v>
          </cell>
        </row>
        <row r="67">
          <cell r="AV67" t="str">
            <v>BIS70G</v>
          </cell>
        </row>
        <row r="68">
          <cell r="AV68" t="str">
            <v>BIS80G</v>
          </cell>
        </row>
        <row r="69">
          <cell r="AV69" t="str">
            <v>BIS90G</v>
          </cell>
        </row>
        <row r="70">
          <cell r="AV70" t="str">
            <v>BIT</v>
          </cell>
        </row>
        <row r="71">
          <cell r="AV71" t="str">
            <v>BL</v>
          </cell>
        </row>
        <row r="72">
          <cell r="AV72" t="str">
            <v>BLIS</v>
          </cell>
        </row>
        <row r="73">
          <cell r="AV73" t="str">
            <v>BLIS21CP</v>
          </cell>
        </row>
        <row r="74">
          <cell r="AV74" t="str">
            <v>BLIS35CP</v>
          </cell>
        </row>
        <row r="75">
          <cell r="AV75" t="str">
            <v>BOB</v>
          </cell>
        </row>
        <row r="76">
          <cell r="AV76" t="str">
            <v>BOL</v>
          </cell>
        </row>
        <row r="77">
          <cell r="AV77" t="str">
            <v>BOM</v>
          </cell>
        </row>
        <row r="78">
          <cell r="AV78" t="str">
            <v>BPM</v>
          </cell>
        </row>
        <row r="79">
          <cell r="AV79" t="str">
            <v>BPS</v>
          </cell>
        </row>
        <row r="80">
          <cell r="AV80" t="str">
            <v>BR</v>
          </cell>
        </row>
        <row r="81">
          <cell r="AV81" t="str">
            <v>BRI</v>
          </cell>
        </row>
        <row r="82">
          <cell r="AV82" t="str">
            <v>BTJ</v>
          </cell>
        </row>
        <row r="83">
          <cell r="AV83" t="str">
            <v>BTU</v>
          </cell>
        </row>
        <row r="84">
          <cell r="AV84" t="str">
            <v>BTU/H</v>
          </cell>
        </row>
        <row r="85">
          <cell r="AV85" t="str">
            <v>BWG</v>
          </cell>
        </row>
        <row r="86">
          <cell r="AV86" t="str">
            <v>C</v>
          </cell>
        </row>
        <row r="87">
          <cell r="AV87" t="str">
            <v>CA</v>
          </cell>
        </row>
        <row r="88">
          <cell r="AV88" t="str">
            <v>CAD</v>
          </cell>
        </row>
        <row r="89">
          <cell r="AV89" t="str">
            <v>CAL/G</v>
          </cell>
        </row>
        <row r="90">
          <cell r="AV90" t="str">
            <v>CAPS</v>
          </cell>
        </row>
        <row r="91">
          <cell r="AV91" t="str">
            <v>CAR</v>
          </cell>
        </row>
        <row r="92">
          <cell r="AV92" t="str">
            <v>CC</v>
          </cell>
        </row>
        <row r="93">
          <cell r="AV93" t="str">
            <v>CD</v>
          </cell>
        </row>
        <row r="94">
          <cell r="AV94" t="str">
            <v>CD/M2</v>
          </cell>
        </row>
        <row r="95">
          <cell r="AV95" t="str">
            <v>CENTO</v>
          </cell>
        </row>
        <row r="96">
          <cell r="AV96" t="str">
            <v>CG</v>
          </cell>
        </row>
        <row r="97">
          <cell r="AV97" t="str">
            <v>CH</v>
          </cell>
        </row>
        <row r="98">
          <cell r="AV98" t="str">
            <v>CHI</v>
          </cell>
        </row>
        <row r="99">
          <cell r="AV99" t="str">
            <v>CHP</v>
          </cell>
        </row>
        <row r="100">
          <cell r="AV100" t="str">
            <v>CHP</v>
          </cell>
        </row>
        <row r="101">
          <cell r="AV101" t="str">
            <v>CI</v>
          </cell>
        </row>
        <row r="102">
          <cell r="AV102" t="str">
            <v>CIL</v>
          </cell>
        </row>
        <row r="103">
          <cell r="AV103" t="str">
            <v>CIN</v>
          </cell>
        </row>
        <row r="104">
          <cell r="AV104" t="str">
            <v>CJ</v>
          </cell>
        </row>
        <row r="105">
          <cell r="AV105" t="str">
            <v>CL</v>
          </cell>
        </row>
        <row r="106">
          <cell r="AV106" t="str">
            <v>CM</v>
          </cell>
        </row>
        <row r="107">
          <cell r="AV107" t="str">
            <v>CM/POL</v>
          </cell>
        </row>
        <row r="108">
          <cell r="AV108" t="str">
            <v>CM2</v>
          </cell>
        </row>
        <row r="109">
          <cell r="AV109" t="str">
            <v>CM2/H</v>
          </cell>
        </row>
        <row r="110">
          <cell r="AV110" t="str">
            <v>CM2/M</v>
          </cell>
        </row>
        <row r="111">
          <cell r="AV111" t="str">
            <v>CM3</v>
          </cell>
        </row>
        <row r="112">
          <cell r="AV112" t="str">
            <v>CM³/H</v>
          </cell>
        </row>
        <row r="113">
          <cell r="AV113" t="str">
            <v>CM³/MIN</v>
          </cell>
        </row>
        <row r="114">
          <cell r="AV114" t="str">
            <v>CNT</v>
          </cell>
        </row>
        <row r="115">
          <cell r="AV115" t="str">
            <v>CO</v>
          </cell>
        </row>
        <row r="116">
          <cell r="AV116" t="str">
            <v>COL</v>
          </cell>
        </row>
        <row r="117">
          <cell r="AV117" t="str">
            <v>COMP</v>
          </cell>
        </row>
        <row r="118">
          <cell r="AV118" t="str">
            <v>COMPR</v>
          </cell>
        </row>
        <row r="119">
          <cell r="AV119" t="str">
            <v>CÓPIA</v>
          </cell>
        </row>
        <row r="120">
          <cell r="AV120" t="str">
            <v>COPO</v>
          </cell>
        </row>
        <row r="121">
          <cell r="AV121" t="str">
            <v>CP</v>
          </cell>
        </row>
        <row r="122">
          <cell r="AV122" t="str">
            <v>CPL</v>
          </cell>
        </row>
        <row r="123">
          <cell r="AV123" t="str">
            <v>CPM</v>
          </cell>
        </row>
        <row r="124">
          <cell r="AV124" t="str">
            <v>CPS</v>
          </cell>
        </row>
        <row r="125">
          <cell r="AV125" t="str">
            <v>CRT</v>
          </cell>
        </row>
        <row r="126">
          <cell r="AV126" t="str">
            <v>CS</v>
          </cell>
        </row>
        <row r="127">
          <cell r="AV127" t="str">
            <v>CST</v>
          </cell>
        </row>
        <row r="128">
          <cell r="AV128" t="str">
            <v>CT</v>
          </cell>
        </row>
        <row r="129">
          <cell r="AV129" t="str">
            <v>CTE</v>
          </cell>
        </row>
        <row r="130">
          <cell r="AV130" t="str">
            <v>CV</v>
          </cell>
        </row>
        <row r="131">
          <cell r="AV131" t="str">
            <v>CX</v>
          </cell>
        </row>
        <row r="132">
          <cell r="AV132" t="str">
            <v>CX100UN</v>
          </cell>
        </row>
        <row r="133">
          <cell r="AV133" t="str">
            <v>CX40UN</v>
          </cell>
        </row>
        <row r="134">
          <cell r="AV134" t="str">
            <v>D</v>
          </cell>
        </row>
        <row r="135">
          <cell r="AV135" t="str">
            <v>DAG</v>
          </cell>
        </row>
        <row r="136">
          <cell r="AV136" t="str">
            <v>DAL</v>
          </cell>
        </row>
        <row r="137">
          <cell r="AV137" t="str">
            <v>DAM</v>
          </cell>
        </row>
        <row r="138">
          <cell r="AV138" t="str">
            <v>DAN</v>
          </cell>
        </row>
        <row r="139">
          <cell r="AV139" t="str">
            <v>DB</v>
          </cell>
        </row>
        <row r="140">
          <cell r="AV140" t="str">
            <v>DBM</v>
          </cell>
        </row>
        <row r="141">
          <cell r="AV141" t="str">
            <v>DG</v>
          </cell>
        </row>
        <row r="142">
          <cell r="AV142" t="str">
            <v>DGT</v>
          </cell>
        </row>
        <row r="143">
          <cell r="AV143" t="str">
            <v>DIA</v>
          </cell>
        </row>
        <row r="144">
          <cell r="AV144" t="str">
            <v>DIAS</v>
          </cell>
        </row>
        <row r="145">
          <cell r="AV145" t="str">
            <v>DISCO</v>
          </cell>
        </row>
        <row r="146">
          <cell r="AV146" t="str">
            <v>DL</v>
          </cell>
        </row>
        <row r="147">
          <cell r="AV147" t="str">
            <v>DM</v>
          </cell>
        </row>
        <row r="148">
          <cell r="AV148" t="str">
            <v>DM2</v>
          </cell>
        </row>
        <row r="149">
          <cell r="AV149" t="str">
            <v>DM3</v>
          </cell>
        </row>
        <row r="150">
          <cell r="AV150" t="str">
            <v>DM3</v>
          </cell>
        </row>
        <row r="151">
          <cell r="AV151" t="str">
            <v>DOSES</v>
          </cell>
        </row>
        <row r="152">
          <cell r="AV152" t="str">
            <v>DPI</v>
          </cell>
        </row>
        <row r="153">
          <cell r="AV153" t="str">
            <v>DPT</v>
          </cell>
        </row>
        <row r="154">
          <cell r="AV154" t="str">
            <v>DRAG</v>
          </cell>
        </row>
        <row r="155">
          <cell r="AV155" t="str">
            <v>DZ</v>
          </cell>
        </row>
        <row r="156">
          <cell r="AV156" t="str">
            <v>EMB</v>
          </cell>
        </row>
        <row r="157">
          <cell r="AV157" t="str">
            <v>EMB/H</v>
          </cell>
        </row>
        <row r="158">
          <cell r="AV158" t="str">
            <v>EMP</v>
          </cell>
        </row>
        <row r="159">
          <cell r="AV159" t="str">
            <v>ENV</v>
          </cell>
        </row>
        <row r="160">
          <cell r="AV160" t="str">
            <v>ENV27/9G</v>
          </cell>
        </row>
        <row r="161">
          <cell r="AV161" t="str">
            <v>ENV30G</v>
          </cell>
        </row>
        <row r="162">
          <cell r="AV162" t="str">
            <v>EQP</v>
          </cell>
        </row>
        <row r="163">
          <cell r="AV163" t="str">
            <v>EST</v>
          </cell>
        </row>
        <row r="164">
          <cell r="AV164" t="str">
            <v>EV</v>
          </cell>
        </row>
        <row r="165">
          <cell r="AV165" t="str">
            <v>F</v>
          </cell>
        </row>
        <row r="166">
          <cell r="AV166" t="str">
            <v>FCK</v>
          </cell>
        </row>
        <row r="167">
          <cell r="AV167" t="str">
            <v>FD</v>
          </cell>
        </row>
        <row r="168">
          <cell r="AV168" t="str">
            <v>FL</v>
          </cell>
        </row>
        <row r="169">
          <cell r="AV169" t="str">
            <v>FLAC</v>
          </cell>
        </row>
        <row r="170">
          <cell r="AV170" t="str">
            <v>FLS/H</v>
          </cell>
        </row>
        <row r="171">
          <cell r="AV171" t="str">
            <v>FPM</v>
          </cell>
        </row>
        <row r="172">
          <cell r="AV172" t="str">
            <v>FPS</v>
          </cell>
        </row>
        <row r="173">
          <cell r="AV173" t="str">
            <v>FR</v>
          </cell>
        </row>
        <row r="174">
          <cell r="AV174" t="str">
            <v>FR1000ML</v>
          </cell>
        </row>
        <row r="175">
          <cell r="AV175" t="str">
            <v>FR100DS</v>
          </cell>
        </row>
        <row r="176">
          <cell r="AV176" t="str">
            <v>FR100ML</v>
          </cell>
        </row>
        <row r="177">
          <cell r="AV177" t="str">
            <v>FR105ML</v>
          </cell>
        </row>
        <row r="178">
          <cell r="AV178" t="str">
            <v>FR10ML</v>
          </cell>
        </row>
        <row r="179">
          <cell r="AV179" t="str">
            <v>FR110ML</v>
          </cell>
        </row>
        <row r="180">
          <cell r="AV180" t="str">
            <v>FR1200MG</v>
          </cell>
        </row>
        <row r="181">
          <cell r="AV181" t="str">
            <v>FR120DS</v>
          </cell>
        </row>
        <row r="182">
          <cell r="AV182" t="str">
            <v>FR120ML</v>
          </cell>
        </row>
        <row r="183">
          <cell r="AV183" t="str">
            <v>FR125ML</v>
          </cell>
        </row>
        <row r="184">
          <cell r="AV184" t="str">
            <v>FR130DS</v>
          </cell>
        </row>
        <row r="185">
          <cell r="AV185" t="str">
            <v>FR1500MG</v>
          </cell>
        </row>
        <row r="186">
          <cell r="AV186" t="str">
            <v>FR150DS</v>
          </cell>
        </row>
        <row r="187">
          <cell r="AV187" t="str">
            <v>FR150ML</v>
          </cell>
        </row>
        <row r="188">
          <cell r="AV188" t="str">
            <v>FR15ML</v>
          </cell>
        </row>
        <row r="189">
          <cell r="AV189" t="str">
            <v>FR160ML</v>
          </cell>
        </row>
        <row r="190">
          <cell r="AV190" t="str">
            <v>FR200DS</v>
          </cell>
        </row>
        <row r="191">
          <cell r="AV191" t="str">
            <v>FR200ML</v>
          </cell>
        </row>
        <row r="192">
          <cell r="AV192" t="str">
            <v>FR20ML</v>
          </cell>
        </row>
        <row r="193">
          <cell r="AV193" t="str">
            <v>FR240ML</v>
          </cell>
        </row>
        <row r="194">
          <cell r="AV194" t="str">
            <v>FR250ML</v>
          </cell>
        </row>
        <row r="195">
          <cell r="AV195" t="str">
            <v>FR300DS</v>
          </cell>
        </row>
        <row r="196">
          <cell r="AV196" t="str">
            <v>FR300ML</v>
          </cell>
        </row>
        <row r="197">
          <cell r="AV197" t="str">
            <v>FR30DS</v>
          </cell>
        </row>
        <row r="198">
          <cell r="AV198" t="str">
            <v>FR30G</v>
          </cell>
        </row>
        <row r="199">
          <cell r="AV199" t="str">
            <v>FR30ML</v>
          </cell>
        </row>
        <row r="200">
          <cell r="AV200" t="str">
            <v>FR340ML</v>
          </cell>
        </row>
        <row r="201">
          <cell r="AV201" t="str">
            <v>FR350ML</v>
          </cell>
        </row>
        <row r="202">
          <cell r="AV202" t="str">
            <v>FR40ML</v>
          </cell>
        </row>
        <row r="203">
          <cell r="AV203" t="str">
            <v>FR45ML</v>
          </cell>
        </row>
        <row r="204">
          <cell r="AV204" t="str">
            <v>FR500ML</v>
          </cell>
        </row>
        <row r="205">
          <cell r="AV205" t="str">
            <v>H</v>
          </cell>
        </row>
        <row r="206">
          <cell r="AV206" t="str">
            <v>KG</v>
          </cell>
        </row>
        <row r="207">
          <cell r="AV207" t="str">
            <v>KM</v>
          </cell>
        </row>
        <row r="208">
          <cell r="AV208" t="str">
            <v>M</v>
          </cell>
        </row>
        <row r="209">
          <cell r="AV209" t="str">
            <v>M2</v>
          </cell>
        </row>
        <row r="210">
          <cell r="AV210" t="str">
            <v>M3</v>
          </cell>
        </row>
        <row r="211">
          <cell r="AV211" t="str">
            <v>M3XKM</v>
          </cell>
        </row>
        <row r="212">
          <cell r="AV212" t="str">
            <v>MES</v>
          </cell>
        </row>
        <row r="213">
          <cell r="AV213" t="str">
            <v>MÊS</v>
          </cell>
        </row>
        <row r="214">
          <cell r="AV214" t="str">
            <v>MESES</v>
          </cell>
        </row>
        <row r="215">
          <cell r="AV215" t="str">
            <v>OUTRAS</v>
          </cell>
        </row>
        <row r="216">
          <cell r="AV216" t="str">
            <v>PAR</v>
          </cell>
        </row>
        <row r="217">
          <cell r="AV217" t="str">
            <v>PC</v>
          </cell>
        </row>
        <row r="218">
          <cell r="AV218" t="str">
            <v>T</v>
          </cell>
        </row>
        <row r="219">
          <cell r="AV219" t="str">
            <v>TXKM</v>
          </cell>
        </row>
        <row r="220">
          <cell r="AV220" t="str">
            <v>UN</v>
          </cell>
        </row>
      </sheetData>
      <sheetData sheetId="3"/>
      <sheetData sheetId="4">
        <row r="3">
          <cell r="E3" t="str">
            <v>SINAPI</v>
          </cell>
          <cell r="F3" t="str">
            <v>SINAPI-I</v>
          </cell>
          <cell r="G3" t="str">
            <v>SICRO</v>
          </cell>
          <cell r="H3" t="str">
            <v>Composição</v>
          </cell>
          <cell r="I3" t="str">
            <v>Cotação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4A96-BEC6-4768-9448-EE6D56806BFE}">
  <sheetPr>
    <pageSetUpPr fitToPage="1"/>
  </sheetPr>
  <dimension ref="A1:M83"/>
  <sheetViews>
    <sheetView tabSelected="1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K14" sqref="K14"/>
    </sheetView>
  </sheetViews>
  <sheetFormatPr defaultRowHeight="12.75" x14ac:dyDescent="0.2"/>
  <cols>
    <col min="1" max="1" width="8.7109375" style="1" customWidth="1"/>
    <col min="2" max="2" width="12.7109375" style="1" customWidth="1"/>
    <col min="3" max="3" width="16.42578125" style="1" bestFit="1" customWidth="1"/>
    <col min="4" max="4" width="118.140625" style="4" customWidth="1"/>
    <col min="5" max="5" width="8.5703125" style="1" bestFit="1" customWidth="1"/>
    <col min="6" max="6" width="12.7109375" style="3" bestFit="1" customWidth="1"/>
    <col min="7" max="7" width="14.42578125" style="3" customWidth="1"/>
    <col min="8" max="8" width="10.5703125" style="3" customWidth="1"/>
    <col min="9" max="9" width="14.140625" style="4" bestFit="1" customWidth="1"/>
    <col min="10" max="10" width="14.28515625" style="3" bestFit="1" customWidth="1"/>
    <col min="11" max="11" width="9.28515625" style="4" bestFit="1" customWidth="1"/>
    <col min="12" max="12" width="11.5703125" style="4" bestFit="1" customWidth="1"/>
    <col min="13" max="13" width="9.28515625" style="3" bestFit="1" customWidth="1"/>
    <col min="14" max="16384" width="9.140625" style="4"/>
  </cols>
  <sheetData>
    <row r="1" spans="1:13" ht="15.75" x14ac:dyDescent="0.25">
      <c r="D1" s="2" t="s">
        <v>0</v>
      </c>
      <c r="J1" s="5" t="s">
        <v>1</v>
      </c>
    </row>
    <row r="2" spans="1:13" ht="15" x14ac:dyDescent="0.2">
      <c r="D2" s="6" t="s">
        <v>2</v>
      </c>
      <c r="J2" s="7" t="s">
        <v>3</v>
      </c>
    </row>
    <row r="4" spans="1:13" x14ac:dyDescent="0.2">
      <c r="A4" s="8" t="s">
        <v>4</v>
      </c>
      <c r="B4" s="4"/>
      <c r="C4" s="9" t="s">
        <v>5</v>
      </c>
      <c r="D4" s="10" t="s">
        <v>6</v>
      </c>
      <c r="E4" s="8" t="s">
        <v>7</v>
      </c>
      <c r="G4" s="11"/>
      <c r="H4" s="11"/>
      <c r="J4" s="12"/>
    </row>
    <row r="5" spans="1:13" x14ac:dyDescent="0.2">
      <c r="A5" s="13">
        <v>0</v>
      </c>
      <c r="B5" s="14"/>
      <c r="C5" s="13" t="s">
        <v>8</v>
      </c>
      <c r="D5" s="15" t="s">
        <v>9</v>
      </c>
      <c r="E5" s="13" t="s">
        <v>10</v>
      </c>
      <c r="F5" s="16"/>
      <c r="G5" s="16"/>
      <c r="H5" s="16"/>
      <c r="I5" s="17"/>
      <c r="J5" s="18"/>
    </row>
    <row r="6" spans="1:13" ht="4.5" customHeight="1" x14ac:dyDescent="0.2"/>
    <row r="7" spans="1:13" x14ac:dyDescent="0.2">
      <c r="A7" s="8" t="s">
        <v>11</v>
      </c>
      <c r="B7" s="19"/>
      <c r="C7" s="8" t="s">
        <v>12</v>
      </c>
      <c r="D7" s="8" t="s">
        <v>13</v>
      </c>
      <c r="E7" s="8" t="s">
        <v>14</v>
      </c>
      <c r="F7" s="20"/>
      <c r="G7" s="20"/>
      <c r="H7" s="21" t="s">
        <v>15</v>
      </c>
      <c r="I7" s="22" t="s">
        <v>16</v>
      </c>
      <c r="J7" s="21" t="s">
        <v>17</v>
      </c>
    </row>
    <row r="8" spans="1:13" x14ac:dyDescent="0.2">
      <c r="A8" s="13" t="s">
        <v>18</v>
      </c>
      <c r="B8" s="23"/>
      <c r="C8" s="13" t="s">
        <v>19</v>
      </c>
      <c r="D8" s="13" t="s">
        <v>10</v>
      </c>
      <c r="E8" s="13" t="s">
        <v>20</v>
      </c>
      <c r="F8" s="24"/>
      <c r="G8" s="24"/>
      <c r="H8" s="25">
        <v>0.24030000000000001</v>
      </c>
      <c r="I8" s="25">
        <v>0.1608</v>
      </c>
      <c r="J8" s="26" t="s">
        <v>21</v>
      </c>
    </row>
    <row r="9" spans="1:13" ht="4.5" customHeight="1" x14ac:dyDescent="0.2">
      <c r="A9" s="19"/>
      <c r="B9" s="19"/>
      <c r="C9" s="19"/>
      <c r="D9" s="19"/>
      <c r="E9" s="19"/>
      <c r="F9" s="27"/>
      <c r="G9" s="27"/>
      <c r="H9" s="27"/>
      <c r="I9" s="19"/>
      <c r="J9" s="27"/>
    </row>
    <row r="10" spans="1:13" x14ac:dyDescent="0.2">
      <c r="A10" s="28" t="s">
        <v>22</v>
      </c>
      <c r="B10" s="29"/>
      <c r="C10" s="29"/>
      <c r="D10" s="30" t="s">
        <v>23</v>
      </c>
      <c r="E10" s="31"/>
      <c r="F10" s="32"/>
      <c r="G10" s="32"/>
      <c r="H10" s="32"/>
      <c r="I10" s="32"/>
      <c r="J10" s="33"/>
    </row>
    <row r="11" spans="1:13" ht="4.5" customHeight="1" x14ac:dyDescent="0.2">
      <c r="A11" s="34"/>
      <c r="B11" s="34"/>
      <c r="C11" s="34"/>
      <c r="D11" s="35"/>
      <c r="E11" s="36"/>
      <c r="F11" s="37"/>
      <c r="G11" s="37"/>
      <c r="H11" s="37"/>
      <c r="I11" s="37"/>
      <c r="J11" s="37"/>
    </row>
    <row r="12" spans="1:13" ht="25.5" x14ac:dyDescent="0.2">
      <c r="A12" s="38" t="s">
        <v>24</v>
      </c>
      <c r="B12" s="38" t="s">
        <v>25</v>
      </c>
      <c r="C12" s="38" t="s">
        <v>26</v>
      </c>
      <c r="D12" s="38" t="s">
        <v>27</v>
      </c>
      <c r="E12" s="38" t="s">
        <v>28</v>
      </c>
      <c r="F12" s="39" t="s">
        <v>29</v>
      </c>
      <c r="G12" s="40" t="s">
        <v>30</v>
      </c>
      <c r="H12" s="40" t="s">
        <v>31</v>
      </c>
      <c r="I12" s="41" t="s">
        <v>32</v>
      </c>
      <c r="J12" s="40" t="s">
        <v>33</v>
      </c>
    </row>
    <row r="13" spans="1:13" x14ac:dyDescent="0.2">
      <c r="A13" s="42" t="str">
        <f>D8</f>
        <v>REPERFILAMENTO CENTRO HISTÓRICO</v>
      </c>
      <c r="B13" s="43"/>
      <c r="C13" s="43"/>
      <c r="D13" s="43"/>
      <c r="E13" s="43"/>
      <c r="F13" s="43"/>
      <c r="G13" s="43"/>
      <c r="H13" s="43"/>
      <c r="I13" s="44"/>
      <c r="J13" s="45">
        <f>J14+J30+J33+J36+J43</f>
        <v>808147.10000000009</v>
      </c>
    </row>
    <row r="14" spans="1:13" s="50" customFormat="1" x14ac:dyDescent="0.25">
      <c r="A14" s="46" t="s">
        <v>34</v>
      </c>
      <c r="B14" s="46"/>
      <c r="C14" s="46"/>
      <c r="D14" s="47" t="s">
        <v>35</v>
      </c>
      <c r="E14" s="46"/>
      <c r="F14" s="48"/>
      <c r="G14" s="49"/>
      <c r="H14" s="49"/>
      <c r="I14" s="49"/>
      <c r="J14" s="48">
        <f>J15</f>
        <v>75293.849999999991</v>
      </c>
      <c r="M14" s="51"/>
    </row>
    <row r="15" spans="1:13" s="50" customFormat="1" x14ac:dyDescent="0.25">
      <c r="A15" s="52" t="s">
        <v>36</v>
      </c>
      <c r="B15" s="52"/>
      <c r="C15" s="52"/>
      <c r="D15" s="53" t="s">
        <v>37</v>
      </c>
      <c r="E15" s="52"/>
      <c r="F15" s="54"/>
      <c r="G15" s="54"/>
      <c r="H15" s="54"/>
      <c r="I15" s="55"/>
      <c r="J15" s="54">
        <f>SUM(J16:J29)</f>
        <v>75293.849999999991</v>
      </c>
      <c r="M15" s="51"/>
    </row>
    <row r="16" spans="1:13" s="62" customFormat="1" x14ac:dyDescent="0.25">
      <c r="A16" s="56" t="s">
        <v>38</v>
      </c>
      <c r="B16" s="56" t="s">
        <v>39</v>
      </c>
      <c r="C16" s="56" t="s">
        <v>40</v>
      </c>
      <c r="D16" s="57" t="s">
        <v>41</v>
      </c>
      <c r="E16" s="56" t="s">
        <v>42</v>
      </c>
      <c r="F16" s="58">
        <v>4.5</v>
      </c>
      <c r="G16" s="58">
        <v>506.75</v>
      </c>
      <c r="H16" s="59" t="s">
        <v>15</v>
      </c>
      <c r="I16" s="58">
        <f>IF(H16="BDI 2",ROUND(G16*(1+$I$8),2),ROUND(G16*(1+$H$8),2))</f>
        <v>628.52</v>
      </c>
      <c r="J16" s="58">
        <f>ROUND(F16*I16,2)</f>
        <v>2828.34</v>
      </c>
      <c r="K16" s="60"/>
      <c r="L16" s="61">
        <v>628.52</v>
      </c>
      <c r="M16" s="61">
        <f>(L16-I16)/I16*100</f>
        <v>0</v>
      </c>
    </row>
    <row r="17" spans="1:13" s="62" customFormat="1" ht="25.5" x14ac:dyDescent="0.25">
      <c r="A17" s="56" t="s">
        <v>43</v>
      </c>
      <c r="B17" s="56" t="s">
        <v>44</v>
      </c>
      <c r="C17" s="56" t="s">
        <v>45</v>
      </c>
      <c r="D17" s="57" t="s">
        <v>46</v>
      </c>
      <c r="E17" s="56" t="s">
        <v>47</v>
      </c>
      <c r="F17" s="58">
        <v>300</v>
      </c>
      <c r="G17" s="58">
        <v>14.88</v>
      </c>
      <c r="H17" s="59" t="s">
        <v>15</v>
      </c>
      <c r="I17" s="58">
        <f t="shared" ref="I17:I29" si="0">IF(H17="BDI 2",ROUND(G17*(1+$I$8),2),ROUND(G17*(1+$H$8),2))</f>
        <v>18.46</v>
      </c>
      <c r="J17" s="58">
        <f t="shared" ref="J17:J74" si="1">ROUND(F17*I17,2)</f>
        <v>5538</v>
      </c>
      <c r="L17" s="61">
        <v>18.46</v>
      </c>
      <c r="M17" s="61">
        <f t="shared" ref="M17:M32" si="2">(L17-I17)/I17*100</f>
        <v>0</v>
      </c>
    </row>
    <row r="18" spans="1:13" s="62" customFormat="1" ht="51" x14ac:dyDescent="0.25">
      <c r="A18" s="56" t="s">
        <v>48</v>
      </c>
      <c r="B18" s="56" t="s">
        <v>44</v>
      </c>
      <c r="C18" s="56" t="s">
        <v>49</v>
      </c>
      <c r="D18" s="57" t="s">
        <v>50</v>
      </c>
      <c r="E18" s="56" t="s">
        <v>51</v>
      </c>
      <c r="F18" s="58">
        <v>6</v>
      </c>
      <c r="G18" s="58">
        <v>1639.75</v>
      </c>
      <c r="H18" s="59" t="s">
        <v>15</v>
      </c>
      <c r="I18" s="58">
        <f t="shared" si="0"/>
        <v>2033.78</v>
      </c>
      <c r="J18" s="58">
        <f t="shared" si="1"/>
        <v>12202.68</v>
      </c>
      <c r="L18" s="61">
        <v>2033.78</v>
      </c>
      <c r="M18" s="61">
        <f t="shared" si="2"/>
        <v>0</v>
      </c>
    </row>
    <row r="19" spans="1:13" s="62" customFormat="1" ht="38.25" x14ac:dyDescent="0.25">
      <c r="A19" s="56" t="s">
        <v>52</v>
      </c>
      <c r="B19" s="56" t="s">
        <v>44</v>
      </c>
      <c r="C19" s="56" t="s">
        <v>53</v>
      </c>
      <c r="D19" s="57" t="s">
        <v>54</v>
      </c>
      <c r="E19" s="56" t="s">
        <v>51</v>
      </c>
      <c r="F19" s="58">
        <v>6</v>
      </c>
      <c r="G19" s="58">
        <v>794.71</v>
      </c>
      <c r="H19" s="59" t="s">
        <v>15</v>
      </c>
      <c r="I19" s="58">
        <f t="shared" si="0"/>
        <v>985.68</v>
      </c>
      <c r="J19" s="58">
        <f t="shared" si="1"/>
        <v>5914.08</v>
      </c>
      <c r="L19" s="61">
        <v>985.68</v>
      </c>
      <c r="M19" s="61">
        <f t="shared" si="2"/>
        <v>0</v>
      </c>
    </row>
    <row r="20" spans="1:13" s="62" customFormat="1" ht="38.25" x14ac:dyDescent="0.25">
      <c r="A20" s="56" t="s">
        <v>55</v>
      </c>
      <c r="B20" s="56" t="s">
        <v>44</v>
      </c>
      <c r="C20" s="56" t="s">
        <v>56</v>
      </c>
      <c r="D20" s="57" t="s">
        <v>57</v>
      </c>
      <c r="E20" s="56" t="s">
        <v>51</v>
      </c>
      <c r="F20" s="58">
        <v>6</v>
      </c>
      <c r="G20" s="58">
        <v>925.73</v>
      </c>
      <c r="H20" s="59" t="s">
        <v>15</v>
      </c>
      <c r="I20" s="58">
        <f t="shared" si="0"/>
        <v>1148.18</v>
      </c>
      <c r="J20" s="58">
        <f t="shared" si="1"/>
        <v>6889.08</v>
      </c>
      <c r="L20" s="61">
        <v>1148.18</v>
      </c>
      <c r="M20" s="61">
        <f t="shared" si="2"/>
        <v>0</v>
      </c>
    </row>
    <row r="21" spans="1:13" s="62" customFormat="1" ht="51" x14ac:dyDescent="0.25">
      <c r="A21" s="56" t="s">
        <v>58</v>
      </c>
      <c r="B21" s="56" t="s">
        <v>44</v>
      </c>
      <c r="C21" s="56" t="s">
        <v>59</v>
      </c>
      <c r="D21" s="57" t="s">
        <v>60</v>
      </c>
      <c r="E21" s="56" t="s">
        <v>51</v>
      </c>
      <c r="F21" s="58">
        <v>6</v>
      </c>
      <c r="G21" s="58">
        <v>2050.12</v>
      </c>
      <c r="H21" s="59" t="s">
        <v>15</v>
      </c>
      <c r="I21" s="58">
        <f t="shared" si="0"/>
        <v>2542.7600000000002</v>
      </c>
      <c r="J21" s="58">
        <f t="shared" si="1"/>
        <v>15256.56</v>
      </c>
      <c r="L21" s="61">
        <v>2542.7600000000002</v>
      </c>
      <c r="M21" s="61">
        <f t="shared" si="2"/>
        <v>0</v>
      </c>
    </row>
    <row r="22" spans="1:13" s="62" customFormat="1" ht="25.5" x14ac:dyDescent="0.25">
      <c r="A22" s="56" t="s">
        <v>61</v>
      </c>
      <c r="B22" s="56" t="s">
        <v>44</v>
      </c>
      <c r="C22" s="56" t="s">
        <v>62</v>
      </c>
      <c r="D22" s="57" t="s">
        <v>63</v>
      </c>
      <c r="E22" s="56" t="s">
        <v>64</v>
      </c>
      <c r="F22" s="58">
        <v>1</v>
      </c>
      <c r="G22" s="58">
        <v>591.94000000000005</v>
      </c>
      <c r="H22" s="59" t="s">
        <v>15</v>
      </c>
      <c r="I22" s="58">
        <f t="shared" si="0"/>
        <v>734.18</v>
      </c>
      <c r="J22" s="58">
        <f t="shared" si="1"/>
        <v>734.18</v>
      </c>
      <c r="L22" s="61">
        <v>734.18</v>
      </c>
      <c r="M22" s="61">
        <f t="shared" si="2"/>
        <v>0</v>
      </c>
    </row>
    <row r="23" spans="1:13" s="62" customFormat="1" ht="38.25" x14ac:dyDescent="0.25">
      <c r="A23" s="56" t="s">
        <v>65</v>
      </c>
      <c r="B23" s="56" t="s">
        <v>44</v>
      </c>
      <c r="C23" s="56" t="s">
        <v>66</v>
      </c>
      <c r="D23" s="57" t="s">
        <v>67</v>
      </c>
      <c r="E23" s="56" t="s">
        <v>64</v>
      </c>
      <c r="F23" s="58">
        <v>1</v>
      </c>
      <c r="G23" s="58">
        <v>971.63</v>
      </c>
      <c r="H23" s="59" t="s">
        <v>15</v>
      </c>
      <c r="I23" s="58">
        <f t="shared" si="0"/>
        <v>1205.1099999999999</v>
      </c>
      <c r="J23" s="58">
        <f t="shared" si="1"/>
        <v>1205.1099999999999</v>
      </c>
      <c r="L23" s="61">
        <v>1205.1099999999999</v>
      </c>
      <c r="M23" s="61">
        <f t="shared" si="2"/>
        <v>0</v>
      </c>
    </row>
    <row r="24" spans="1:13" s="62" customFormat="1" ht="25.5" x14ac:dyDescent="0.25">
      <c r="A24" s="56" t="s">
        <v>68</v>
      </c>
      <c r="B24" s="56" t="s">
        <v>44</v>
      </c>
      <c r="C24" s="56" t="s">
        <v>69</v>
      </c>
      <c r="D24" s="57" t="s">
        <v>70</v>
      </c>
      <c r="E24" s="56" t="s">
        <v>64</v>
      </c>
      <c r="F24" s="58">
        <v>4</v>
      </c>
      <c r="G24" s="58">
        <v>1671.8</v>
      </c>
      <c r="H24" s="59" t="s">
        <v>15</v>
      </c>
      <c r="I24" s="58">
        <f t="shared" si="0"/>
        <v>2073.5300000000002</v>
      </c>
      <c r="J24" s="58">
        <f t="shared" si="1"/>
        <v>8294.1200000000008</v>
      </c>
      <c r="L24" s="61">
        <v>2073.5300000000002</v>
      </c>
      <c r="M24" s="61">
        <f t="shared" si="2"/>
        <v>0</v>
      </c>
    </row>
    <row r="25" spans="1:13" s="62" customFormat="1" x14ac:dyDescent="0.25">
      <c r="A25" s="56" t="s">
        <v>71</v>
      </c>
      <c r="B25" s="56" t="s">
        <v>72</v>
      </c>
      <c r="C25" s="56" t="s">
        <v>73</v>
      </c>
      <c r="D25" s="57" t="s">
        <v>74</v>
      </c>
      <c r="E25" s="56" t="s">
        <v>64</v>
      </c>
      <c r="F25" s="58">
        <v>50</v>
      </c>
      <c r="G25" s="58">
        <v>76.91</v>
      </c>
      <c r="H25" s="59" t="s">
        <v>15</v>
      </c>
      <c r="I25" s="58">
        <f t="shared" si="0"/>
        <v>95.39</v>
      </c>
      <c r="J25" s="58">
        <f t="shared" si="1"/>
        <v>4769.5</v>
      </c>
      <c r="L25" s="61">
        <v>95.39</v>
      </c>
      <c r="M25" s="61">
        <f t="shared" si="2"/>
        <v>0</v>
      </c>
    </row>
    <row r="26" spans="1:13" s="62" customFormat="1" x14ac:dyDescent="0.25">
      <c r="A26" s="56" t="s">
        <v>75</v>
      </c>
      <c r="B26" s="56" t="s">
        <v>72</v>
      </c>
      <c r="C26" s="56" t="s">
        <v>76</v>
      </c>
      <c r="D26" s="57" t="s">
        <v>77</v>
      </c>
      <c r="E26" s="56" t="s">
        <v>64</v>
      </c>
      <c r="F26" s="58">
        <v>50</v>
      </c>
      <c r="G26" s="58">
        <v>77.16</v>
      </c>
      <c r="H26" s="59" t="s">
        <v>15</v>
      </c>
      <c r="I26" s="58">
        <f t="shared" si="0"/>
        <v>95.7</v>
      </c>
      <c r="J26" s="58">
        <f t="shared" si="1"/>
        <v>4785</v>
      </c>
      <c r="L26" s="61">
        <v>95.7</v>
      </c>
      <c r="M26" s="61">
        <f t="shared" si="2"/>
        <v>0</v>
      </c>
    </row>
    <row r="27" spans="1:13" s="62" customFormat="1" x14ac:dyDescent="0.25">
      <c r="A27" s="56" t="s">
        <v>78</v>
      </c>
      <c r="B27" s="56" t="s">
        <v>72</v>
      </c>
      <c r="C27" s="56" t="s">
        <v>79</v>
      </c>
      <c r="D27" s="57" t="s">
        <v>80</v>
      </c>
      <c r="E27" s="56" t="s">
        <v>64</v>
      </c>
      <c r="F27" s="58">
        <v>60</v>
      </c>
      <c r="G27" s="58">
        <v>25.05</v>
      </c>
      <c r="H27" s="59" t="s">
        <v>15</v>
      </c>
      <c r="I27" s="58">
        <f t="shared" si="0"/>
        <v>31.07</v>
      </c>
      <c r="J27" s="58">
        <f t="shared" si="1"/>
        <v>1864.2</v>
      </c>
      <c r="L27" s="61">
        <v>31.07</v>
      </c>
      <c r="M27" s="61">
        <f t="shared" si="2"/>
        <v>0</v>
      </c>
    </row>
    <row r="28" spans="1:13" s="62" customFormat="1" x14ac:dyDescent="0.25">
      <c r="A28" s="56" t="s">
        <v>81</v>
      </c>
      <c r="B28" s="56" t="s">
        <v>72</v>
      </c>
      <c r="C28" s="56" t="s">
        <v>82</v>
      </c>
      <c r="D28" s="57" t="s">
        <v>83</v>
      </c>
      <c r="E28" s="56" t="s">
        <v>64</v>
      </c>
      <c r="F28" s="58">
        <v>60</v>
      </c>
      <c r="G28" s="58">
        <v>19.45</v>
      </c>
      <c r="H28" s="59" t="s">
        <v>15</v>
      </c>
      <c r="I28" s="58">
        <f t="shared" si="0"/>
        <v>24.12</v>
      </c>
      <c r="J28" s="58">
        <f t="shared" si="1"/>
        <v>1447.2</v>
      </c>
      <c r="L28" s="61">
        <v>24.12</v>
      </c>
      <c r="M28" s="61">
        <f t="shared" si="2"/>
        <v>0</v>
      </c>
    </row>
    <row r="29" spans="1:13" s="62" customFormat="1" x14ac:dyDescent="0.25">
      <c r="A29" s="56" t="s">
        <v>84</v>
      </c>
      <c r="B29" s="56" t="s">
        <v>72</v>
      </c>
      <c r="C29" s="56" t="s">
        <v>85</v>
      </c>
      <c r="D29" s="57" t="s">
        <v>86</v>
      </c>
      <c r="E29" s="56" t="s">
        <v>64</v>
      </c>
      <c r="F29" s="58">
        <v>20</v>
      </c>
      <c r="G29" s="58">
        <v>143.75</v>
      </c>
      <c r="H29" s="59" t="s">
        <v>15</v>
      </c>
      <c r="I29" s="58">
        <f t="shared" si="0"/>
        <v>178.29</v>
      </c>
      <c r="J29" s="58">
        <f t="shared" si="1"/>
        <v>3565.8</v>
      </c>
      <c r="L29" s="61">
        <v>178.29</v>
      </c>
      <c r="M29" s="61">
        <f t="shared" si="2"/>
        <v>0</v>
      </c>
    </row>
    <row r="30" spans="1:13" s="50" customFormat="1" x14ac:dyDescent="0.25">
      <c r="A30" s="46" t="s">
        <v>87</v>
      </c>
      <c r="B30" s="46"/>
      <c r="C30" s="46"/>
      <c r="D30" s="47" t="s">
        <v>88</v>
      </c>
      <c r="E30" s="46" t="s">
        <v>89</v>
      </c>
      <c r="F30" s="48">
        <v>0</v>
      </c>
      <c r="G30" s="49"/>
      <c r="H30" s="49"/>
      <c r="I30" s="49"/>
      <c r="J30" s="48">
        <f>J31</f>
        <v>3657.77</v>
      </c>
      <c r="M30" s="51"/>
    </row>
    <row r="31" spans="1:13" s="50" customFormat="1" x14ac:dyDescent="0.25">
      <c r="A31" s="52" t="s">
        <v>90</v>
      </c>
      <c r="B31" s="52"/>
      <c r="C31" s="52"/>
      <c r="D31" s="53" t="s">
        <v>91</v>
      </c>
      <c r="E31" s="52" t="s">
        <v>89</v>
      </c>
      <c r="F31" s="54">
        <v>0</v>
      </c>
      <c r="G31" s="54"/>
      <c r="H31" s="54"/>
      <c r="I31" s="55"/>
      <c r="J31" s="54">
        <f>J32</f>
        <v>3657.77</v>
      </c>
      <c r="M31" s="51"/>
    </row>
    <row r="32" spans="1:13" s="62" customFormat="1" ht="25.5" x14ac:dyDescent="0.25">
      <c r="A32" s="56" t="s">
        <v>92</v>
      </c>
      <c r="B32" s="56" t="s">
        <v>93</v>
      </c>
      <c r="C32" s="56" t="s">
        <v>94</v>
      </c>
      <c r="D32" s="57" t="s">
        <v>95</v>
      </c>
      <c r="E32" s="56" t="s">
        <v>64</v>
      </c>
      <c r="F32" s="63">
        <v>1</v>
      </c>
      <c r="G32" s="58">
        <v>2949.1</v>
      </c>
      <c r="H32" s="59" t="s">
        <v>15</v>
      </c>
      <c r="I32" s="58">
        <f t="shared" ref="I32" si="3">IF(H32="BDI 2",ROUND(G32*(1+$I$8),2),ROUND(G32*(1+$H$8),2))</f>
        <v>3657.77</v>
      </c>
      <c r="J32" s="58">
        <f t="shared" si="1"/>
        <v>3657.77</v>
      </c>
      <c r="L32" s="61">
        <v>3657.77</v>
      </c>
      <c r="M32" s="61">
        <f t="shared" si="2"/>
        <v>0</v>
      </c>
    </row>
    <row r="33" spans="1:13" s="50" customFormat="1" x14ac:dyDescent="0.25">
      <c r="A33" s="46" t="s">
        <v>96</v>
      </c>
      <c r="B33" s="46"/>
      <c r="C33" s="46"/>
      <c r="D33" s="47" t="s">
        <v>97</v>
      </c>
      <c r="E33" s="46" t="s">
        <v>89</v>
      </c>
      <c r="F33" s="48">
        <v>0</v>
      </c>
      <c r="G33" s="49"/>
      <c r="H33" s="49"/>
      <c r="I33" s="49"/>
      <c r="J33" s="48">
        <f>J34</f>
        <v>69575.27</v>
      </c>
      <c r="M33" s="51"/>
    </row>
    <row r="34" spans="1:13" s="50" customFormat="1" x14ac:dyDescent="0.25">
      <c r="A34" s="52" t="s">
        <v>98</v>
      </c>
      <c r="B34" s="52"/>
      <c r="C34" s="52"/>
      <c r="D34" s="53" t="s">
        <v>97</v>
      </c>
      <c r="E34" s="52" t="s">
        <v>89</v>
      </c>
      <c r="F34" s="54">
        <v>0</v>
      </c>
      <c r="G34" s="54"/>
      <c r="H34" s="54"/>
      <c r="I34" s="55"/>
      <c r="J34" s="54">
        <f>J35</f>
        <v>69575.27</v>
      </c>
      <c r="M34" s="51"/>
    </row>
    <row r="35" spans="1:13" s="62" customFormat="1" x14ac:dyDescent="0.25">
      <c r="A35" s="56" t="s">
        <v>99</v>
      </c>
      <c r="B35" s="56" t="s">
        <v>93</v>
      </c>
      <c r="C35" s="56" t="s">
        <v>100</v>
      </c>
      <c r="D35" s="57" t="s">
        <v>97</v>
      </c>
      <c r="E35" s="56" t="s">
        <v>64</v>
      </c>
      <c r="F35" s="58">
        <v>1</v>
      </c>
      <c r="G35" s="58">
        <v>56095.519999999997</v>
      </c>
      <c r="H35" s="59" t="s">
        <v>15</v>
      </c>
      <c r="I35" s="58">
        <f t="shared" ref="I35" si="4">IF(H35="BDI 2",ROUND(G35*(1+$I$8),2),ROUND(G35*(1+$H$8),2))</f>
        <v>69575.27</v>
      </c>
      <c r="J35" s="58">
        <f t="shared" si="1"/>
        <v>69575.27</v>
      </c>
      <c r="L35" s="61">
        <v>69575.27</v>
      </c>
      <c r="M35" s="61">
        <f t="shared" ref="M35" si="5">(L35-I35)/I35*100</f>
        <v>0</v>
      </c>
    </row>
    <row r="36" spans="1:13" s="50" customFormat="1" x14ac:dyDescent="0.25">
      <c r="A36" s="46" t="s">
        <v>101</v>
      </c>
      <c r="B36" s="46"/>
      <c r="C36" s="46"/>
      <c r="D36" s="47" t="s">
        <v>102</v>
      </c>
      <c r="E36" s="46"/>
      <c r="F36" s="48"/>
      <c r="G36" s="49"/>
      <c r="H36" s="49"/>
      <c r="I36" s="49"/>
      <c r="J36" s="48">
        <f>J37+J39+J41</f>
        <v>177870.69</v>
      </c>
      <c r="M36" s="51"/>
    </row>
    <row r="37" spans="1:13" s="50" customFormat="1" x14ac:dyDescent="0.25">
      <c r="A37" s="52" t="s">
        <v>103</v>
      </c>
      <c r="B37" s="52"/>
      <c r="C37" s="52"/>
      <c r="D37" s="53" t="s">
        <v>104</v>
      </c>
      <c r="E37" s="52"/>
      <c r="F37" s="54"/>
      <c r="G37" s="54"/>
      <c r="H37" s="54"/>
      <c r="I37" s="55"/>
      <c r="J37" s="54">
        <f>J38</f>
        <v>2021.91</v>
      </c>
      <c r="M37" s="51"/>
    </row>
    <row r="38" spans="1:13" s="62" customFormat="1" x14ac:dyDescent="0.25">
      <c r="A38" s="56" t="s">
        <v>105</v>
      </c>
      <c r="B38" s="56" t="s">
        <v>106</v>
      </c>
      <c r="C38" s="56" t="s">
        <v>107</v>
      </c>
      <c r="D38" s="57" t="s">
        <v>108</v>
      </c>
      <c r="E38" s="56" t="s">
        <v>109</v>
      </c>
      <c r="F38" s="58">
        <v>75.36</v>
      </c>
      <c r="G38" s="58">
        <v>21.63</v>
      </c>
      <c r="H38" s="59" t="s">
        <v>15</v>
      </c>
      <c r="I38" s="58">
        <f t="shared" ref="I38" si="6">IF(H38="BDI 2",ROUND(G38*(1+$I$8),2),ROUND(G38*(1+$H$8),2))</f>
        <v>26.83</v>
      </c>
      <c r="J38" s="58">
        <f t="shared" ref="J38" si="7">ROUND(F38*I38,2)</f>
        <v>2021.91</v>
      </c>
      <c r="L38" s="61">
        <v>26.83</v>
      </c>
      <c r="M38" s="61">
        <f t="shared" ref="M38" si="8">(L38-I38)/I38*100</f>
        <v>0</v>
      </c>
    </row>
    <row r="39" spans="1:13" s="50" customFormat="1" x14ac:dyDescent="0.25">
      <c r="A39" s="52" t="s">
        <v>110</v>
      </c>
      <c r="B39" s="52"/>
      <c r="C39" s="52"/>
      <c r="D39" s="53" t="s">
        <v>111</v>
      </c>
      <c r="E39" s="52"/>
      <c r="F39" s="54"/>
      <c r="G39" s="54"/>
      <c r="H39" s="54"/>
      <c r="I39" s="55"/>
      <c r="J39" s="54">
        <f>J40</f>
        <v>128572.22</v>
      </c>
      <c r="M39" s="51"/>
    </row>
    <row r="40" spans="1:13" s="62" customFormat="1" x14ac:dyDescent="0.25">
      <c r="A40" s="56" t="s">
        <v>112</v>
      </c>
      <c r="B40" s="56" t="s">
        <v>93</v>
      </c>
      <c r="C40" s="56" t="s">
        <v>113</v>
      </c>
      <c r="D40" s="57" t="s">
        <v>114</v>
      </c>
      <c r="E40" s="56" t="s">
        <v>42</v>
      </c>
      <c r="F40" s="58">
        <v>11438.81</v>
      </c>
      <c r="G40" s="58">
        <v>9.06</v>
      </c>
      <c r="H40" s="59" t="s">
        <v>15</v>
      </c>
      <c r="I40" s="58">
        <f t="shared" ref="I40" si="9">IF(H40="BDI 2",ROUND(G40*(1+$I$8),2),ROUND(G40*(1+$H$8),2))</f>
        <v>11.24</v>
      </c>
      <c r="J40" s="58">
        <f t="shared" ref="J40" si="10">ROUND(F40*I40,2)</f>
        <v>128572.22</v>
      </c>
      <c r="L40" s="61">
        <v>11.24</v>
      </c>
      <c r="M40" s="61">
        <f t="shared" ref="M40" si="11">(L40-I40)/I40*100</f>
        <v>0</v>
      </c>
    </row>
    <row r="41" spans="1:13" s="50" customFormat="1" x14ac:dyDescent="0.25">
      <c r="A41" s="52" t="s">
        <v>115</v>
      </c>
      <c r="B41" s="52"/>
      <c r="C41" s="52"/>
      <c r="D41" s="53" t="s">
        <v>116</v>
      </c>
      <c r="E41" s="52"/>
      <c r="F41" s="54"/>
      <c r="G41" s="54"/>
      <c r="H41" s="64"/>
      <c r="I41" s="55"/>
      <c r="J41" s="54">
        <f>J42</f>
        <v>47276.56</v>
      </c>
      <c r="M41" s="51"/>
    </row>
    <row r="42" spans="1:13" s="62" customFormat="1" x14ac:dyDescent="0.25">
      <c r="A42" s="56" t="s">
        <v>117</v>
      </c>
      <c r="B42" s="56" t="s">
        <v>93</v>
      </c>
      <c r="C42" s="56" t="s">
        <v>118</v>
      </c>
      <c r="D42" s="57" t="s">
        <v>119</v>
      </c>
      <c r="E42" s="56" t="s">
        <v>120</v>
      </c>
      <c r="F42" s="58">
        <v>1143.8800000000001</v>
      </c>
      <c r="G42" s="58">
        <v>33.32</v>
      </c>
      <c r="H42" s="59" t="s">
        <v>15</v>
      </c>
      <c r="I42" s="58">
        <f t="shared" ref="I42" si="12">IF(H42="BDI 2",ROUND(G42*(1+$I$8),2),ROUND(G42*(1+$H$8),2))</f>
        <v>41.33</v>
      </c>
      <c r="J42" s="58">
        <f t="shared" si="1"/>
        <v>47276.56</v>
      </c>
      <c r="L42" s="61">
        <v>41.33</v>
      </c>
      <c r="M42" s="61">
        <f t="shared" ref="M42" si="13">(L42-I42)/I42*100</f>
        <v>0</v>
      </c>
    </row>
    <row r="43" spans="1:13" s="50" customFormat="1" x14ac:dyDescent="0.25">
      <c r="A43" s="46" t="s">
        <v>121</v>
      </c>
      <c r="B43" s="46"/>
      <c r="C43" s="46"/>
      <c r="D43" s="47" t="s">
        <v>122</v>
      </c>
      <c r="E43" s="46"/>
      <c r="F43" s="48"/>
      <c r="G43" s="49"/>
      <c r="H43" s="46"/>
      <c r="I43" s="49"/>
      <c r="J43" s="48">
        <f>J44+J50+J55+J61+J64+J69+J73</f>
        <v>481749.52</v>
      </c>
      <c r="M43" s="51"/>
    </row>
    <row r="44" spans="1:13" s="50" customFormat="1" x14ac:dyDescent="0.25">
      <c r="A44" s="52" t="s">
        <v>123</v>
      </c>
      <c r="B44" s="52"/>
      <c r="C44" s="52"/>
      <c r="D44" s="53" t="s">
        <v>124</v>
      </c>
      <c r="E44" s="52"/>
      <c r="F44" s="54"/>
      <c r="G44" s="54"/>
      <c r="H44" s="64"/>
      <c r="I44" s="55"/>
      <c r="J44" s="54">
        <f>SUM(J45:J49)</f>
        <v>90749.75</v>
      </c>
      <c r="M44" s="51"/>
    </row>
    <row r="45" spans="1:13" s="62" customFormat="1" x14ac:dyDescent="0.25">
      <c r="A45" s="56" t="s">
        <v>125</v>
      </c>
      <c r="B45" s="56" t="s">
        <v>93</v>
      </c>
      <c r="C45" s="56" t="s">
        <v>126</v>
      </c>
      <c r="D45" s="57" t="s">
        <v>127</v>
      </c>
      <c r="E45" s="56" t="s">
        <v>109</v>
      </c>
      <c r="F45" s="58">
        <v>237.93</v>
      </c>
      <c r="G45" s="58">
        <v>45.28</v>
      </c>
      <c r="H45" s="59" t="s">
        <v>15</v>
      </c>
      <c r="I45" s="58">
        <f t="shared" ref="I45:I49" si="14">IF(H45="BDI 2",ROUND(G45*(1+$I$8),2),ROUND(G45*(1+$H$8),2))</f>
        <v>56.16</v>
      </c>
      <c r="J45" s="58">
        <f t="shared" si="1"/>
        <v>13362.15</v>
      </c>
      <c r="L45" s="61">
        <v>56.16</v>
      </c>
      <c r="M45" s="61">
        <f t="shared" ref="M45:M49" si="15">(L45-I45)/I45*100</f>
        <v>0</v>
      </c>
    </row>
    <row r="46" spans="1:13" s="62" customFormat="1" x14ac:dyDescent="0.25">
      <c r="A46" s="56" t="s">
        <v>128</v>
      </c>
      <c r="B46" s="56" t="s">
        <v>93</v>
      </c>
      <c r="C46" s="56" t="s">
        <v>129</v>
      </c>
      <c r="D46" s="57" t="s">
        <v>130</v>
      </c>
      <c r="E46" s="56" t="s">
        <v>109</v>
      </c>
      <c r="F46" s="58">
        <v>237.93</v>
      </c>
      <c r="G46" s="58">
        <v>22.64</v>
      </c>
      <c r="H46" s="59" t="s">
        <v>15</v>
      </c>
      <c r="I46" s="58">
        <f t="shared" si="14"/>
        <v>28.08</v>
      </c>
      <c r="J46" s="58">
        <f t="shared" si="1"/>
        <v>6681.07</v>
      </c>
      <c r="L46" s="61">
        <v>28.08</v>
      </c>
      <c r="M46" s="61">
        <f t="shared" si="15"/>
        <v>0</v>
      </c>
    </row>
    <row r="47" spans="1:13" s="62" customFormat="1" x14ac:dyDescent="0.25">
      <c r="A47" s="56" t="s">
        <v>131</v>
      </c>
      <c r="B47" s="56" t="s">
        <v>93</v>
      </c>
      <c r="C47" s="56" t="s">
        <v>132</v>
      </c>
      <c r="D47" s="57" t="s">
        <v>133</v>
      </c>
      <c r="E47" s="56" t="s">
        <v>42</v>
      </c>
      <c r="F47" s="58">
        <v>9151.0499999999993</v>
      </c>
      <c r="G47" s="58">
        <v>6.05</v>
      </c>
      <c r="H47" s="59" t="s">
        <v>15</v>
      </c>
      <c r="I47" s="58">
        <f t="shared" si="14"/>
        <v>7.5</v>
      </c>
      <c r="J47" s="58">
        <f t="shared" si="1"/>
        <v>68632.88</v>
      </c>
      <c r="L47" s="61">
        <v>7.5</v>
      </c>
      <c r="M47" s="61">
        <f t="shared" si="15"/>
        <v>0</v>
      </c>
    </row>
    <row r="48" spans="1:13" s="62" customFormat="1" x14ac:dyDescent="0.25">
      <c r="A48" s="56" t="s">
        <v>134</v>
      </c>
      <c r="B48" s="56" t="s">
        <v>93</v>
      </c>
      <c r="C48" s="56" t="s">
        <v>135</v>
      </c>
      <c r="D48" s="57" t="s">
        <v>136</v>
      </c>
      <c r="E48" s="56" t="s">
        <v>109</v>
      </c>
      <c r="F48" s="58">
        <v>118.97</v>
      </c>
      <c r="G48" s="58">
        <v>7.2</v>
      </c>
      <c r="H48" s="59" t="s">
        <v>15</v>
      </c>
      <c r="I48" s="58">
        <f t="shared" si="14"/>
        <v>8.93</v>
      </c>
      <c r="J48" s="58">
        <f t="shared" si="1"/>
        <v>1062.4000000000001</v>
      </c>
      <c r="L48" s="61">
        <v>8.93</v>
      </c>
      <c r="M48" s="61">
        <f t="shared" si="15"/>
        <v>0</v>
      </c>
    </row>
    <row r="49" spans="1:13" s="62" customFormat="1" x14ac:dyDescent="0.25">
      <c r="A49" s="56" t="s">
        <v>137</v>
      </c>
      <c r="B49" s="56" t="s">
        <v>93</v>
      </c>
      <c r="C49" s="56" t="s">
        <v>138</v>
      </c>
      <c r="D49" s="57" t="s">
        <v>139</v>
      </c>
      <c r="E49" s="56" t="s">
        <v>109</v>
      </c>
      <c r="F49" s="58">
        <v>118.97</v>
      </c>
      <c r="G49" s="58">
        <v>6.85</v>
      </c>
      <c r="H49" s="59" t="s">
        <v>15</v>
      </c>
      <c r="I49" s="58">
        <f t="shared" si="14"/>
        <v>8.5</v>
      </c>
      <c r="J49" s="58">
        <f t="shared" si="1"/>
        <v>1011.25</v>
      </c>
      <c r="L49" s="61">
        <v>8.5</v>
      </c>
      <c r="M49" s="61">
        <f t="shared" si="15"/>
        <v>0</v>
      </c>
    </row>
    <row r="50" spans="1:13" s="50" customFormat="1" x14ac:dyDescent="0.25">
      <c r="A50" s="52" t="s">
        <v>140</v>
      </c>
      <c r="B50" s="52"/>
      <c r="C50" s="52"/>
      <c r="D50" s="53" t="s">
        <v>141</v>
      </c>
      <c r="E50" s="52"/>
      <c r="F50" s="54"/>
      <c r="G50" s="54"/>
      <c r="H50" s="64"/>
      <c r="I50" s="55"/>
      <c r="J50" s="54">
        <f>SUM(J51:J54)</f>
        <v>14515.899999999998</v>
      </c>
      <c r="M50" s="51"/>
    </row>
    <row r="51" spans="1:13" s="62" customFormat="1" x14ac:dyDescent="0.25">
      <c r="A51" s="56" t="s">
        <v>142</v>
      </c>
      <c r="B51" s="56" t="s">
        <v>93</v>
      </c>
      <c r="C51" s="56" t="s">
        <v>126</v>
      </c>
      <c r="D51" s="57" t="s">
        <v>127</v>
      </c>
      <c r="E51" s="56" t="s">
        <v>109</v>
      </c>
      <c r="F51" s="58">
        <v>91.51</v>
      </c>
      <c r="G51" s="58">
        <v>45.28</v>
      </c>
      <c r="H51" s="59" t="s">
        <v>15</v>
      </c>
      <c r="I51" s="58">
        <f t="shared" ref="I51:I54" si="16">IF(H51="BDI 2",ROUND(G51*(1+$I$8),2),ROUND(G51*(1+$H$8),2))</f>
        <v>56.16</v>
      </c>
      <c r="J51" s="58">
        <f t="shared" si="1"/>
        <v>5139.2</v>
      </c>
      <c r="L51" s="61">
        <v>56.16</v>
      </c>
      <c r="M51" s="61">
        <f t="shared" ref="M51:M54" si="17">(L51-I51)/I51*100</f>
        <v>0</v>
      </c>
    </row>
    <row r="52" spans="1:13" s="62" customFormat="1" x14ac:dyDescent="0.25">
      <c r="A52" s="56" t="s">
        <v>143</v>
      </c>
      <c r="B52" s="56" t="s">
        <v>93</v>
      </c>
      <c r="C52" s="56" t="s">
        <v>132</v>
      </c>
      <c r="D52" s="57" t="s">
        <v>133</v>
      </c>
      <c r="E52" s="56" t="s">
        <v>42</v>
      </c>
      <c r="F52" s="58">
        <v>1143.8800000000001</v>
      </c>
      <c r="G52" s="58">
        <v>6.05</v>
      </c>
      <c r="H52" s="59" t="s">
        <v>15</v>
      </c>
      <c r="I52" s="58">
        <f t="shared" si="16"/>
        <v>7.5</v>
      </c>
      <c r="J52" s="58">
        <f t="shared" si="1"/>
        <v>8579.1</v>
      </c>
      <c r="L52" s="61">
        <v>7.5</v>
      </c>
      <c r="M52" s="61">
        <f t="shared" si="17"/>
        <v>0</v>
      </c>
    </row>
    <row r="53" spans="1:13" s="62" customFormat="1" x14ac:dyDescent="0.25">
      <c r="A53" s="56" t="s">
        <v>144</v>
      </c>
      <c r="B53" s="56" t="s">
        <v>93</v>
      </c>
      <c r="C53" s="56" t="s">
        <v>135</v>
      </c>
      <c r="D53" s="57" t="s">
        <v>136</v>
      </c>
      <c r="E53" s="56" t="s">
        <v>109</v>
      </c>
      <c r="F53" s="58">
        <v>45.76</v>
      </c>
      <c r="G53" s="58">
        <v>7.2</v>
      </c>
      <c r="H53" s="59" t="s">
        <v>15</v>
      </c>
      <c r="I53" s="58">
        <f t="shared" si="16"/>
        <v>8.93</v>
      </c>
      <c r="J53" s="58">
        <f t="shared" si="1"/>
        <v>408.64</v>
      </c>
      <c r="L53" s="61">
        <v>8.93</v>
      </c>
      <c r="M53" s="61">
        <f t="shared" si="17"/>
        <v>0</v>
      </c>
    </row>
    <row r="54" spans="1:13" s="62" customFormat="1" x14ac:dyDescent="0.25">
      <c r="A54" s="56" t="s">
        <v>145</v>
      </c>
      <c r="B54" s="56" t="s">
        <v>93</v>
      </c>
      <c r="C54" s="56" t="s">
        <v>138</v>
      </c>
      <c r="D54" s="57" t="s">
        <v>139</v>
      </c>
      <c r="E54" s="56" t="s">
        <v>109</v>
      </c>
      <c r="F54" s="58">
        <v>45.76</v>
      </c>
      <c r="G54" s="58">
        <v>6.85</v>
      </c>
      <c r="H54" s="59" t="s">
        <v>15</v>
      </c>
      <c r="I54" s="58">
        <f t="shared" si="16"/>
        <v>8.5</v>
      </c>
      <c r="J54" s="58">
        <f t="shared" si="1"/>
        <v>388.96</v>
      </c>
      <c r="L54" s="61">
        <v>8.5</v>
      </c>
      <c r="M54" s="61">
        <f t="shared" si="17"/>
        <v>0</v>
      </c>
    </row>
    <row r="55" spans="1:13" s="50" customFormat="1" x14ac:dyDescent="0.25">
      <c r="A55" s="52" t="s">
        <v>146</v>
      </c>
      <c r="B55" s="52"/>
      <c r="C55" s="52"/>
      <c r="D55" s="53" t="s">
        <v>147</v>
      </c>
      <c r="E55" s="52"/>
      <c r="F55" s="54"/>
      <c r="G55" s="54"/>
      <c r="H55" s="64"/>
      <c r="I55" s="55"/>
      <c r="J55" s="54">
        <f>SUM(J56:J60)</f>
        <v>17085.5</v>
      </c>
      <c r="M55" s="51"/>
    </row>
    <row r="56" spans="1:13" s="62" customFormat="1" x14ac:dyDescent="0.25">
      <c r="A56" s="56" t="s">
        <v>148</v>
      </c>
      <c r="B56" s="56" t="s">
        <v>93</v>
      </c>
      <c r="C56" s="56" t="s">
        <v>126</v>
      </c>
      <c r="D56" s="57" t="s">
        <v>127</v>
      </c>
      <c r="E56" s="56" t="s">
        <v>109</v>
      </c>
      <c r="F56" s="58">
        <v>91.51</v>
      </c>
      <c r="G56" s="58">
        <v>45.28</v>
      </c>
      <c r="H56" s="59" t="s">
        <v>15</v>
      </c>
      <c r="I56" s="58">
        <f t="shared" ref="I56:I60" si="18">IF(H56="BDI 2",ROUND(G56*(1+$I$8),2),ROUND(G56*(1+$H$8),2))</f>
        <v>56.16</v>
      </c>
      <c r="J56" s="58">
        <f t="shared" si="1"/>
        <v>5139.2</v>
      </c>
      <c r="L56" s="61">
        <v>56.16</v>
      </c>
      <c r="M56" s="61">
        <f t="shared" ref="M56:M60" si="19">(L56-I56)/I56*100</f>
        <v>0</v>
      </c>
    </row>
    <row r="57" spans="1:13" s="62" customFormat="1" x14ac:dyDescent="0.25">
      <c r="A57" s="56" t="s">
        <v>149</v>
      </c>
      <c r="B57" s="56" t="s">
        <v>93</v>
      </c>
      <c r="C57" s="56" t="s">
        <v>129</v>
      </c>
      <c r="D57" s="57" t="s">
        <v>130</v>
      </c>
      <c r="E57" s="56" t="s">
        <v>109</v>
      </c>
      <c r="F57" s="58">
        <v>91.51</v>
      </c>
      <c r="G57" s="58">
        <v>22.64</v>
      </c>
      <c r="H57" s="59" t="s">
        <v>15</v>
      </c>
      <c r="I57" s="58">
        <f t="shared" si="18"/>
        <v>28.08</v>
      </c>
      <c r="J57" s="58">
        <f t="shared" si="1"/>
        <v>2569.6</v>
      </c>
      <c r="L57" s="61">
        <v>28.08</v>
      </c>
      <c r="M57" s="61">
        <f t="shared" si="19"/>
        <v>0</v>
      </c>
    </row>
    <row r="58" spans="1:13" s="62" customFormat="1" x14ac:dyDescent="0.25">
      <c r="A58" s="56" t="s">
        <v>150</v>
      </c>
      <c r="B58" s="56" t="s">
        <v>93</v>
      </c>
      <c r="C58" s="56" t="s">
        <v>132</v>
      </c>
      <c r="D58" s="57" t="s">
        <v>133</v>
      </c>
      <c r="E58" s="56" t="s">
        <v>42</v>
      </c>
      <c r="F58" s="58">
        <v>1143.8800000000001</v>
      </c>
      <c r="G58" s="58">
        <v>6.05</v>
      </c>
      <c r="H58" s="59" t="s">
        <v>15</v>
      </c>
      <c r="I58" s="58">
        <f t="shared" si="18"/>
        <v>7.5</v>
      </c>
      <c r="J58" s="58">
        <f t="shared" si="1"/>
        <v>8579.1</v>
      </c>
      <c r="L58" s="61">
        <v>7.5</v>
      </c>
      <c r="M58" s="61">
        <f t="shared" si="19"/>
        <v>0</v>
      </c>
    </row>
    <row r="59" spans="1:13" s="62" customFormat="1" x14ac:dyDescent="0.25">
      <c r="A59" s="56" t="s">
        <v>151</v>
      </c>
      <c r="B59" s="56" t="s">
        <v>93</v>
      </c>
      <c r="C59" s="56" t="s">
        <v>135</v>
      </c>
      <c r="D59" s="57" t="s">
        <v>136</v>
      </c>
      <c r="E59" s="56" t="s">
        <v>109</v>
      </c>
      <c r="F59" s="58">
        <v>45.76</v>
      </c>
      <c r="G59" s="58">
        <v>7.2</v>
      </c>
      <c r="H59" s="59" t="s">
        <v>15</v>
      </c>
      <c r="I59" s="58">
        <f t="shared" si="18"/>
        <v>8.93</v>
      </c>
      <c r="J59" s="58">
        <f t="shared" si="1"/>
        <v>408.64</v>
      </c>
      <c r="L59" s="61">
        <v>8.93</v>
      </c>
      <c r="M59" s="61">
        <f t="shared" si="19"/>
        <v>0</v>
      </c>
    </row>
    <row r="60" spans="1:13" s="62" customFormat="1" x14ac:dyDescent="0.25">
      <c r="A60" s="56" t="s">
        <v>152</v>
      </c>
      <c r="B60" s="56" t="s">
        <v>93</v>
      </c>
      <c r="C60" s="56" t="s">
        <v>138</v>
      </c>
      <c r="D60" s="57" t="s">
        <v>139</v>
      </c>
      <c r="E60" s="56" t="s">
        <v>109</v>
      </c>
      <c r="F60" s="58">
        <v>45.76</v>
      </c>
      <c r="G60" s="58">
        <v>6.85</v>
      </c>
      <c r="H60" s="59" t="s">
        <v>15</v>
      </c>
      <c r="I60" s="58">
        <f t="shared" si="18"/>
        <v>8.5</v>
      </c>
      <c r="J60" s="58">
        <f t="shared" si="1"/>
        <v>388.96</v>
      </c>
      <c r="L60" s="61">
        <v>8.5</v>
      </c>
      <c r="M60" s="61">
        <f t="shared" si="19"/>
        <v>0</v>
      </c>
    </row>
    <row r="61" spans="1:13" s="50" customFormat="1" x14ac:dyDescent="0.25">
      <c r="A61" s="52" t="s">
        <v>153</v>
      </c>
      <c r="B61" s="52"/>
      <c r="C61" s="52"/>
      <c r="D61" s="53" t="s">
        <v>154</v>
      </c>
      <c r="E61" s="52"/>
      <c r="F61" s="54"/>
      <c r="G61" s="54"/>
      <c r="H61" s="64"/>
      <c r="I61" s="55"/>
      <c r="J61" s="54">
        <f>SUM(J62:J63)</f>
        <v>6250.2699999999995</v>
      </c>
      <c r="M61" s="51"/>
    </row>
    <row r="62" spans="1:13" s="62" customFormat="1" ht="25.5" x14ac:dyDescent="0.25">
      <c r="A62" s="56" t="s">
        <v>155</v>
      </c>
      <c r="B62" s="56" t="s">
        <v>39</v>
      </c>
      <c r="C62" s="56" t="s">
        <v>156</v>
      </c>
      <c r="D62" s="57" t="s">
        <v>157</v>
      </c>
      <c r="E62" s="56" t="s">
        <v>109</v>
      </c>
      <c r="F62" s="58">
        <v>114.39</v>
      </c>
      <c r="G62" s="58">
        <v>6.48</v>
      </c>
      <c r="H62" s="59" t="s">
        <v>15</v>
      </c>
      <c r="I62" s="58">
        <f t="shared" ref="I62:I63" si="20">IF(H62="BDI 2",ROUND(G62*(1+$I$8),2),ROUND(G62*(1+$H$8),2))</f>
        <v>8.0399999999999991</v>
      </c>
      <c r="J62" s="58">
        <f t="shared" si="1"/>
        <v>919.7</v>
      </c>
      <c r="L62" s="61">
        <v>8.0399999999999991</v>
      </c>
      <c r="M62" s="61">
        <f t="shared" ref="M62:M63" si="21">(L62-I62)/I62*100</f>
        <v>0</v>
      </c>
    </row>
    <row r="63" spans="1:13" s="62" customFormat="1" ht="25.5" x14ac:dyDescent="0.25">
      <c r="A63" s="56" t="s">
        <v>158</v>
      </c>
      <c r="B63" s="56" t="s">
        <v>39</v>
      </c>
      <c r="C63" s="56" t="s">
        <v>159</v>
      </c>
      <c r="D63" s="57" t="s">
        <v>160</v>
      </c>
      <c r="E63" s="56" t="s">
        <v>161</v>
      </c>
      <c r="F63" s="58">
        <v>2287.8000000000002</v>
      </c>
      <c r="G63" s="58">
        <v>1.88</v>
      </c>
      <c r="H63" s="59" t="s">
        <v>15</v>
      </c>
      <c r="I63" s="58">
        <f t="shared" si="20"/>
        <v>2.33</v>
      </c>
      <c r="J63" s="58">
        <f t="shared" si="1"/>
        <v>5330.57</v>
      </c>
      <c r="L63" s="61">
        <v>2.33</v>
      </c>
      <c r="M63" s="61">
        <f t="shared" si="21"/>
        <v>0</v>
      </c>
    </row>
    <row r="64" spans="1:13" s="50" customFormat="1" x14ac:dyDescent="0.25">
      <c r="A64" s="52" t="s">
        <v>162</v>
      </c>
      <c r="B64" s="52"/>
      <c r="C64" s="52"/>
      <c r="D64" s="53" t="s">
        <v>163</v>
      </c>
      <c r="E64" s="52"/>
      <c r="F64" s="54"/>
      <c r="G64" s="54"/>
      <c r="H64" s="64"/>
      <c r="I64" s="55"/>
      <c r="J64" s="54">
        <f>SUM(J65:J68)</f>
        <v>43636.639999999999</v>
      </c>
      <c r="M64" s="51"/>
    </row>
    <row r="65" spans="1:13" s="62" customFormat="1" x14ac:dyDescent="0.25">
      <c r="A65" s="56" t="s">
        <v>164</v>
      </c>
      <c r="B65" s="56" t="s">
        <v>93</v>
      </c>
      <c r="C65" s="56" t="s">
        <v>126</v>
      </c>
      <c r="D65" s="57" t="s">
        <v>127</v>
      </c>
      <c r="E65" s="56" t="s">
        <v>165</v>
      </c>
      <c r="F65" s="58">
        <v>469.69</v>
      </c>
      <c r="G65" s="58">
        <v>45.28</v>
      </c>
      <c r="H65" s="59" t="s">
        <v>15</v>
      </c>
      <c r="I65" s="58">
        <f t="shared" ref="I65:I68" si="22">IF(H65="BDI 2",ROUND(G65*(1+$I$8),2),ROUND(G65*(1+$H$8),2))</f>
        <v>56.16</v>
      </c>
      <c r="J65" s="58">
        <f t="shared" si="1"/>
        <v>26377.79</v>
      </c>
      <c r="L65" s="61">
        <v>56.16</v>
      </c>
      <c r="M65" s="61">
        <f t="shared" ref="M65:M68" si="23">(L65-I65)/I65*100</f>
        <v>0</v>
      </c>
    </row>
    <row r="66" spans="1:13" s="62" customFormat="1" x14ac:dyDescent="0.25">
      <c r="A66" s="56" t="s">
        <v>166</v>
      </c>
      <c r="B66" s="56" t="s">
        <v>39</v>
      </c>
      <c r="C66" s="56" t="s">
        <v>167</v>
      </c>
      <c r="D66" s="57" t="s">
        <v>168</v>
      </c>
      <c r="E66" s="56" t="s">
        <v>109</v>
      </c>
      <c r="F66" s="58">
        <v>469.69</v>
      </c>
      <c r="G66" s="58">
        <v>22.6</v>
      </c>
      <c r="H66" s="59" t="s">
        <v>15</v>
      </c>
      <c r="I66" s="58">
        <f t="shared" si="22"/>
        <v>28.03</v>
      </c>
      <c r="J66" s="58">
        <f t="shared" si="1"/>
        <v>13165.41</v>
      </c>
      <c r="L66" s="61">
        <v>28.03</v>
      </c>
      <c r="M66" s="61">
        <f t="shared" si="23"/>
        <v>0</v>
      </c>
    </row>
    <row r="67" spans="1:13" s="62" customFormat="1" x14ac:dyDescent="0.25">
      <c r="A67" s="56" t="s">
        <v>169</v>
      </c>
      <c r="B67" s="56" t="s">
        <v>93</v>
      </c>
      <c r="C67" s="56" t="s">
        <v>135</v>
      </c>
      <c r="D67" s="57" t="s">
        <v>136</v>
      </c>
      <c r="E67" s="56" t="s">
        <v>165</v>
      </c>
      <c r="F67" s="58">
        <v>234.85</v>
      </c>
      <c r="G67" s="58">
        <v>7.2</v>
      </c>
      <c r="H67" s="59" t="s">
        <v>15</v>
      </c>
      <c r="I67" s="58">
        <f t="shared" si="22"/>
        <v>8.93</v>
      </c>
      <c r="J67" s="58">
        <f t="shared" si="1"/>
        <v>2097.21</v>
      </c>
      <c r="L67" s="61">
        <v>8.93</v>
      </c>
      <c r="M67" s="61">
        <f t="shared" si="23"/>
        <v>0</v>
      </c>
    </row>
    <row r="68" spans="1:13" s="62" customFormat="1" x14ac:dyDescent="0.25">
      <c r="A68" s="56" t="s">
        <v>170</v>
      </c>
      <c r="B68" s="56" t="s">
        <v>93</v>
      </c>
      <c r="C68" s="56" t="s">
        <v>138</v>
      </c>
      <c r="D68" s="57" t="s">
        <v>139</v>
      </c>
      <c r="E68" s="56" t="s">
        <v>165</v>
      </c>
      <c r="F68" s="58">
        <v>234.85</v>
      </c>
      <c r="G68" s="58">
        <v>6.85</v>
      </c>
      <c r="H68" s="59" t="s">
        <v>15</v>
      </c>
      <c r="I68" s="58">
        <f t="shared" si="22"/>
        <v>8.5</v>
      </c>
      <c r="J68" s="58">
        <f t="shared" si="1"/>
        <v>1996.23</v>
      </c>
      <c r="L68" s="61">
        <v>8.5</v>
      </c>
      <c r="M68" s="61">
        <f t="shared" si="23"/>
        <v>0</v>
      </c>
    </row>
    <row r="69" spans="1:13" s="50" customFormat="1" x14ac:dyDescent="0.25">
      <c r="A69" s="52" t="s">
        <v>171</v>
      </c>
      <c r="B69" s="52"/>
      <c r="C69" s="52"/>
      <c r="D69" s="53" t="s">
        <v>172</v>
      </c>
      <c r="E69" s="52"/>
      <c r="F69" s="54"/>
      <c r="G69" s="54"/>
      <c r="H69" s="64"/>
      <c r="I69" s="55"/>
      <c r="J69" s="54">
        <f>SUM(J70:J72)</f>
        <v>296653.68</v>
      </c>
      <c r="M69" s="51"/>
    </row>
    <row r="70" spans="1:13" s="62" customFormat="1" x14ac:dyDescent="0.25">
      <c r="A70" s="56" t="s">
        <v>173</v>
      </c>
      <c r="B70" s="56" t="s">
        <v>93</v>
      </c>
      <c r="C70" s="56" t="s">
        <v>174</v>
      </c>
      <c r="D70" s="57" t="s">
        <v>175</v>
      </c>
      <c r="E70" s="56" t="s">
        <v>42</v>
      </c>
      <c r="F70" s="58">
        <v>11438.81</v>
      </c>
      <c r="G70" s="58">
        <v>14.18</v>
      </c>
      <c r="H70" s="59" t="s">
        <v>15</v>
      </c>
      <c r="I70" s="58">
        <f t="shared" ref="I70:I72" si="24">IF(H70="BDI 2",ROUND(G70*(1+$I$8),2),ROUND(G70*(1+$H$8),2))</f>
        <v>17.59</v>
      </c>
      <c r="J70" s="58">
        <f t="shared" si="1"/>
        <v>201208.67</v>
      </c>
      <c r="L70" s="61">
        <v>17.59</v>
      </c>
      <c r="M70" s="61">
        <f t="shared" ref="M70:M72" si="25">(L70-I70)/I70*100</f>
        <v>0</v>
      </c>
    </row>
    <row r="71" spans="1:13" s="62" customFormat="1" x14ac:dyDescent="0.25">
      <c r="A71" s="56" t="s">
        <v>176</v>
      </c>
      <c r="B71" s="56" t="s">
        <v>93</v>
      </c>
      <c r="C71" s="56" t="s">
        <v>132</v>
      </c>
      <c r="D71" s="57" t="s">
        <v>133</v>
      </c>
      <c r="E71" s="56" t="s">
        <v>42</v>
      </c>
      <c r="F71" s="58">
        <v>11438.81</v>
      </c>
      <c r="G71" s="58">
        <v>6.05</v>
      </c>
      <c r="H71" s="59" t="s">
        <v>15</v>
      </c>
      <c r="I71" s="58">
        <f t="shared" si="24"/>
        <v>7.5</v>
      </c>
      <c r="J71" s="58">
        <f t="shared" si="1"/>
        <v>85791.08</v>
      </c>
      <c r="L71" s="61">
        <v>7.5</v>
      </c>
      <c r="M71" s="61">
        <f t="shared" si="25"/>
        <v>0</v>
      </c>
    </row>
    <row r="72" spans="1:13" s="62" customFormat="1" x14ac:dyDescent="0.25">
      <c r="A72" s="56" t="s">
        <v>177</v>
      </c>
      <c r="B72" s="56" t="s">
        <v>93</v>
      </c>
      <c r="C72" s="56" t="s">
        <v>178</v>
      </c>
      <c r="D72" s="57" t="s">
        <v>179</v>
      </c>
      <c r="E72" s="56" t="s">
        <v>109</v>
      </c>
      <c r="F72" s="58">
        <v>297.41000000000003</v>
      </c>
      <c r="G72" s="58">
        <v>26.17</v>
      </c>
      <c r="H72" s="59" t="s">
        <v>15</v>
      </c>
      <c r="I72" s="58">
        <f t="shared" si="24"/>
        <v>32.46</v>
      </c>
      <c r="J72" s="58">
        <f t="shared" si="1"/>
        <v>9653.93</v>
      </c>
      <c r="L72" s="61">
        <v>32.46</v>
      </c>
      <c r="M72" s="61">
        <f t="shared" si="25"/>
        <v>0</v>
      </c>
    </row>
    <row r="73" spans="1:13" s="50" customFormat="1" x14ac:dyDescent="0.25">
      <c r="A73" s="52" t="s">
        <v>180</v>
      </c>
      <c r="B73" s="52"/>
      <c r="C73" s="52"/>
      <c r="D73" s="53" t="s">
        <v>181</v>
      </c>
      <c r="E73" s="52"/>
      <c r="F73" s="54"/>
      <c r="G73" s="54"/>
      <c r="H73" s="64"/>
      <c r="I73" s="55"/>
      <c r="J73" s="54">
        <f>J74</f>
        <v>12857.78</v>
      </c>
      <c r="M73" s="51"/>
    </row>
    <row r="74" spans="1:13" s="62" customFormat="1" x14ac:dyDescent="0.25">
      <c r="A74" s="56" t="s">
        <v>182</v>
      </c>
      <c r="B74" s="56" t="s">
        <v>39</v>
      </c>
      <c r="C74" s="56" t="s">
        <v>183</v>
      </c>
      <c r="D74" s="57" t="s">
        <v>184</v>
      </c>
      <c r="E74" s="56" t="s">
        <v>47</v>
      </c>
      <c r="F74" s="58">
        <v>5818</v>
      </c>
      <c r="G74" s="58">
        <v>1.78</v>
      </c>
      <c r="H74" s="59" t="s">
        <v>15</v>
      </c>
      <c r="I74" s="58">
        <f t="shared" ref="I74" si="26">IF(H74="BDI 2",ROUND(G74*(1+$I$8),2),ROUND(G74*(1+$H$8),2))</f>
        <v>2.21</v>
      </c>
      <c r="J74" s="58">
        <f t="shared" si="1"/>
        <v>12857.78</v>
      </c>
      <c r="L74" s="61">
        <v>2.21</v>
      </c>
      <c r="M74" s="61">
        <f t="shared" ref="M74" si="27">(L74-I74)/I74*100</f>
        <v>0</v>
      </c>
    </row>
    <row r="75" spans="1:13" s="62" customFormat="1" x14ac:dyDescent="0.25">
      <c r="A75" s="56"/>
      <c r="B75" s="56"/>
      <c r="C75" s="56"/>
      <c r="D75" s="57"/>
      <c r="E75" s="56"/>
      <c r="F75" s="65"/>
      <c r="G75" s="66"/>
      <c r="H75" s="67"/>
      <c r="I75" s="58"/>
      <c r="J75" s="58"/>
      <c r="L75" s="61"/>
      <c r="M75" s="61"/>
    </row>
    <row r="76" spans="1:13" x14ac:dyDescent="0.2">
      <c r="A76" s="68"/>
      <c r="B76" s="68"/>
      <c r="C76" s="68"/>
      <c r="D76" s="69"/>
      <c r="E76" s="68"/>
      <c r="F76" s="70" t="s">
        <v>185</v>
      </c>
      <c r="G76" s="71"/>
      <c r="H76" s="72"/>
      <c r="I76" s="73" t="s">
        <v>186</v>
      </c>
      <c r="J76" s="74">
        <f>J15+J31+J34+J36+J43</f>
        <v>808147.10000000009</v>
      </c>
    </row>
    <row r="79" spans="1:13" x14ac:dyDescent="0.2">
      <c r="B79" s="75"/>
    </row>
    <row r="80" spans="1:13" x14ac:dyDescent="0.2">
      <c r="B80" s="75"/>
    </row>
    <row r="81" spans="2:2" x14ac:dyDescent="0.2">
      <c r="B81" s="3"/>
    </row>
    <row r="82" spans="2:2" x14ac:dyDescent="0.2">
      <c r="B82" s="76"/>
    </row>
    <row r="83" spans="2:2" x14ac:dyDescent="0.2">
      <c r="B83" s="76"/>
    </row>
  </sheetData>
  <mergeCells count="3">
    <mergeCell ref="A10:C10"/>
    <mergeCell ref="A13:I13"/>
    <mergeCell ref="F76:G76"/>
  </mergeCells>
  <printOptions horizontalCentered="1"/>
  <pageMargins left="0.15748031496062992" right="0.19685039370078741" top="0.59" bottom="0.31496062992125984" header="0.15748031496062992" footer="0.15748031496062992"/>
  <pageSetup paperSize="9" scale="62" fitToHeight="2" orientation="landscape" r:id="rId1"/>
  <headerFooter>
    <oddFooter>&amp;C&amp;"Arial,Normal"&amp;10&amp;P/&amp;N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Planilha2025 (2)</vt:lpstr>
      <vt:lpstr>'Planilha2025 (2)'!Area_de_impressao</vt:lpstr>
      <vt:lpstr>'Planilha2025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Claudio</dc:creator>
  <cp:lastModifiedBy>Luiz Claudio</cp:lastModifiedBy>
  <dcterms:created xsi:type="dcterms:W3CDTF">2025-12-11T11:26:56Z</dcterms:created>
  <dcterms:modified xsi:type="dcterms:W3CDTF">2025-12-11T11:27:55Z</dcterms:modified>
</cp:coreProperties>
</file>