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licitação 2025\"/>
    </mc:Choice>
  </mc:AlternateContent>
  <xr:revisionPtr revIDLastSave="0" documentId="13_ncr:1_{F5948C63-6990-49FD-B79F-24C7ECCB1E62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Table 1" sheetId="1" state="hidden" r:id="rId1"/>
    <sheet name="Table 1 (2)" sheetId="2" state="hidden" r:id="rId2"/>
    <sheet name="planilha" sheetId="3" r:id="rId3"/>
    <sheet name="CRONOGRAMA " sheetId="4" r:id="rId4"/>
  </sheets>
  <externalReferences>
    <externalReference r:id="rId5"/>
  </externalReferences>
  <definedNames>
    <definedName name="_xlnm._FilterDatabase" localSheetId="2" hidden="1">planilha!$A$1:$G$4</definedName>
    <definedName name="_xlnm._FilterDatabase" localSheetId="0" hidden="1">'Table 1'!$A$1:$G$4</definedName>
    <definedName name="_xlnm._FilterDatabase" localSheetId="1" hidden="1">'Table 1 (2)'!$A$1:$G$4</definedName>
    <definedName name="_xlnm.Print_Area" localSheetId="3">'CRONOGRAMA '!$A$1:$O$56</definedName>
    <definedName name="_xlnm.Print_Titles" localSheetId="2">planilha!$1:$6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4" l="1"/>
  <c r="G14" i="4"/>
  <c r="H14" i="4"/>
  <c r="I14" i="4"/>
  <c r="J14" i="4"/>
  <c r="K14" i="4"/>
  <c r="L14" i="4"/>
  <c r="E14" i="4"/>
  <c r="O15" i="4"/>
  <c r="C52" i="4"/>
  <c r="C15" i="4" s="1"/>
  <c r="C14" i="4"/>
  <c r="B14" i="4"/>
  <c r="G454" i="3"/>
  <c r="O14" i="4" l="1"/>
  <c r="F65" i="3" l="1"/>
  <c r="G65" i="3" s="1"/>
  <c r="F66" i="3"/>
  <c r="G66" i="3" s="1"/>
  <c r="F67" i="3"/>
  <c r="G67" i="3" s="1"/>
  <c r="F68" i="3"/>
  <c r="G68" i="3" s="1"/>
  <c r="F69" i="3"/>
  <c r="G69" i="3" s="1"/>
  <c r="F64" i="3"/>
  <c r="G64" i="3" s="1"/>
  <c r="G63" i="3" l="1"/>
  <c r="M52" i="4"/>
  <c r="N52" i="4"/>
  <c r="O9" i="4"/>
  <c r="O11" i="4"/>
  <c r="O13" i="4"/>
  <c r="O17" i="4"/>
  <c r="O19" i="4"/>
  <c r="O21" i="4"/>
  <c r="O23" i="4"/>
  <c r="O25" i="4"/>
  <c r="O27" i="4"/>
  <c r="O29" i="4"/>
  <c r="O31" i="4"/>
  <c r="O33" i="4"/>
  <c r="O35" i="4"/>
  <c r="O37" i="4"/>
  <c r="O39" i="4"/>
  <c r="O41" i="4"/>
  <c r="O43" i="4"/>
  <c r="O45" i="4"/>
  <c r="O47" i="4"/>
  <c r="O49" i="4"/>
  <c r="O51" i="4"/>
  <c r="B50" i="4"/>
  <c r="B48" i="4"/>
  <c r="B46" i="4"/>
  <c r="B44" i="4"/>
  <c r="B42" i="4"/>
  <c r="B40" i="4"/>
  <c r="B38" i="4"/>
  <c r="B36" i="4"/>
  <c r="B34" i="4"/>
  <c r="B32" i="4"/>
  <c r="B30" i="4"/>
  <c r="B28" i="4"/>
  <c r="B26" i="4"/>
  <c r="B24" i="4"/>
  <c r="B22" i="4"/>
  <c r="B20" i="4"/>
  <c r="B18" i="4"/>
  <c r="B16" i="4"/>
  <c r="B12" i="4"/>
  <c r="B10" i="4"/>
  <c r="B8" i="4"/>
  <c r="A8" i="4"/>
  <c r="F174" i="3"/>
  <c r="G174" i="3" s="1"/>
  <c r="F179" i="3"/>
  <c r="G179" i="3" s="1"/>
  <c r="J171" i="3"/>
  <c r="K171" i="3" s="1"/>
  <c r="F171" i="3" s="1"/>
  <c r="G171" i="3" s="1"/>
  <c r="J172" i="3"/>
  <c r="K172" i="3" s="1"/>
  <c r="F172" i="3" s="1"/>
  <c r="G172" i="3" s="1"/>
  <c r="J173" i="3"/>
  <c r="K173" i="3" s="1"/>
  <c r="F173" i="3" s="1"/>
  <c r="G173" i="3" s="1"/>
  <c r="J174" i="3"/>
  <c r="K174" i="3" s="1"/>
  <c r="J175" i="3"/>
  <c r="K175" i="3" s="1"/>
  <c r="F175" i="3" s="1"/>
  <c r="G175" i="3" s="1"/>
  <c r="J176" i="3"/>
  <c r="K176" i="3" s="1"/>
  <c r="F176" i="3" s="1"/>
  <c r="G176" i="3" s="1"/>
  <c r="J177" i="3"/>
  <c r="K177" i="3" s="1"/>
  <c r="F177" i="3" s="1"/>
  <c r="G177" i="3" s="1"/>
  <c r="J178" i="3"/>
  <c r="K178" i="3" s="1"/>
  <c r="F178" i="3" s="1"/>
  <c r="G178" i="3" s="1"/>
  <c r="J179" i="3"/>
  <c r="K179" i="3" s="1"/>
  <c r="J180" i="3"/>
  <c r="K180" i="3" s="1"/>
  <c r="F180" i="3" s="1"/>
  <c r="G180" i="3" s="1"/>
  <c r="J181" i="3"/>
  <c r="K181" i="3" s="1"/>
  <c r="F181" i="3" s="1"/>
  <c r="G181" i="3" s="1"/>
  <c r="J182" i="3"/>
  <c r="K182" i="3" s="1"/>
  <c r="F182" i="3" s="1"/>
  <c r="G182" i="3" s="1"/>
  <c r="J183" i="3"/>
  <c r="K183" i="3" s="1"/>
  <c r="F183" i="3" s="1"/>
  <c r="G183" i="3" s="1"/>
  <c r="J170" i="3"/>
  <c r="K170" i="3" s="1"/>
  <c r="F170" i="3" s="1"/>
  <c r="G170" i="3" s="1"/>
  <c r="J452" i="3"/>
  <c r="K452" i="3" s="1"/>
  <c r="F452" i="3" s="1"/>
  <c r="G452" i="3" s="1"/>
  <c r="J451" i="3"/>
  <c r="K451" i="3" s="1"/>
  <c r="F451" i="3" s="1"/>
  <c r="G451" i="3" s="1"/>
  <c r="J450" i="3"/>
  <c r="K450" i="3" s="1"/>
  <c r="F450" i="3" s="1"/>
  <c r="G450" i="3" s="1"/>
  <c r="J449" i="3"/>
  <c r="K449" i="3" s="1"/>
  <c r="F449" i="3" s="1"/>
  <c r="G449" i="3" s="1"/>
  <c r="J448" i="3"/>
  <c r="K448" i="3" s="1"/>
  <c r="F448" i="3" s="1"/>
  <c r="G448" i="3" s="1"/>
  <c r="J445" i="3"/>
  <c r="K445" i="3" s="1"/>
  <c r="F445" i="3" s="1"/>
  <c r="G445" i="3" s="1"/>
  <c r="J444" i="3"/>
  <c r="K444" i="3" s="1"/>
  <c r="F444" i="3" s="1"/>
  <c r="G444" i="3" s="1"/>
  <c r="J443" i="3"/>
  <c r="K443" i="3" s="1"/>
  <c r="F443" i="3" s="1"/>
  <c r="G443" i="3" s="1"/>
  <c r="J442" i="3"/>
  <c r="K442" i="3" s="1"/>
  <c r="F442" i="3" s="1"/>
  <c r="G442" i="3" s="1"/>
  <c r="J441" i="3"/>
  <c r="K441" i="3" s="1"/>
  <c r="F441" i="3" s="1"/>
  <c r="G441" i="3" s="1"/>
  <c r="J440" i="3"/>
  <c r="K440" i="3" s="1"/>
  <c r="F440" i="3" s="1"/>
  <c r="G440" i="3" s="1"/>
  <c r="J439" i="3"/>
  <c r="K439" i="3" s="1"/>
  <c r="F439" i="3" s="1"/>
  <c r="G439" i="3" s="1"/>
  <c r="J436" i="3"/>
  <c r="K436" i="3" s="1"/>
  <c r="F436" i="3" s="1"/>
  <c r="G436" i="3" s="1"/>
  <c r="G435" i="3" s="1"/>
  <c r="C46" i="4" s="1"/>
  <c r="E46" i="4" s="1"/>
  <c r="J433" i="3"/>
  <c r="K433" i="3" s="1"/>
  <c r="F433" i="3" s="1"/>
  <c r="G433" i="3" s="1"/>
  <c r="J432" i="3"/>
  <c r="K432" i="3" s="1"/>
  <c r="F432" i="3" s="1"/>
  <c r="G432" i="3" s="1"/>
  <c r="J431" i="3"/>
  <c r="K431" i="3" s="1"/>
  <c r="F431" i="3" s="1"/>
  <c r="G431" i="3" s="1"/>
  <c r="J430" i="3"/>
  <c r="K430" i="3" s="1"/>
  <c r="F430" i="3" s="1"/>
  <c r="G430" i="3" s="1"/>
  <c r="J428" i="3"/>
  <c r="K428" i="3" s="1"/>
  <c r="F428" i="3" s="1"/>
  <c r="G428" i="3" s="1"/>
  <c r="J427" i="3"/>
  <c r="K427" i="3" s="1"/>
  <c r="F427" i="3" s="1"/>
  <c r="G427" i="3" s="1"/>
  <c r="J426" i="3"/>
  <c r="K426" i="3" s="1"/>
  <c r="F426" i="3" s="1"/>
  <c r="G426" i="3" s="1"/>
  <c r="J425" i="3"/>
  <c r="K425" i="3" s="1"/>
  <c r="F425" i="3" s="1"/>
  <c r="G425" i="3" s="1"/>
  <c r="J424" i="3"/>
  <c r="K424" i="3" s="1"/>
  <c r="F424" i="3" s="1"/>
  <c r="G424" i="3" s="1"/>
  <c r="J423" i="3"/>
  <c r="K423" i="3" s="1"/>
  <c r="F423" i="3" s="1"/>
  <c r="G423" i="3" s="1"/>
  <c r="J422" i="3"/>
  <c r="K422" i="3" s="1"/>
  <c r="F422" i="3" s="1"/>
  <c r="G422" i="3" s="1"/>
  <c r="J419" i="3"/>
  <c r="K419" i="3" s="1"/>
  <c r="F419" i="3" s="1"/>
  <c r="G419" i="3" s="1"/>
  <c r="J418" i="3"/>
  <c r="K418" i="3" s="1"/>
  <c r="F418" i="3" s="1"/>
  <c r="G418" i="3" s="1"/>
  <c r="J417" i="3"/>
  <c r="K417" i="3" s="1"/>
  <c r="F417" i="3" s="1"/>
  <c r="G417" i="3" s="1"/>
  <c r="J416" i="3"/>
  <c r="K416" i="3" s="1"/>
  <c r="F416" i="3" s="1"/>
  <c r="G416" i="3" s="1"/>
  <c r="J415" i="3"/>
  <c r="K415" i="3" s="1"/>
  <c r="F415" i="3" s="1"/>
  <c r="G415" i="3" s="1"/>
  <c r="J414" i="3"/>
  <c r="K414" i="3" s="1"/>
  <c r="F414" i="3" s="1"/>
  <c r="G414" i="3" s="1"/>
  <c r="J413" i="3"/>
  <c r="K413" i="3" s="1"/>
  <c r="F413" i="3" s="1"/>
  <c r="G413" i="3" s="1"/>
  <c r="J412" i="3"/>
  <c r="K412" i="3" s="1"/>
  <c r="F412" i="3" s="1"/>
  <c r="G412" i="3" s="1"/>
  <c r="J411" i="3"/>
  <c r="K411" i="3" s="1"/>
  <c r="F411" i="3" s="1"/>
  <c r="G411" i="3" s="1"/>
  <c r="J410" i="3"/>
  <c r="K410" i="3" s="1"/>
  <c r="F410" i="3" s="1"/>
  <c r="G410" i="3" s="1"/>
  <c r="J409" i="3"/>
  <c r="K409" i="3" s="1"/>
  <c r="F409" i="3" s="1"/>
  <c r="G409" i="3" s="1"/>
  <c r="J408" i="3"/>
  <c r="K408" i="3" s="1"/>
  <c r="F408" i="3" s="1"/>
  <c r="G408" i="3" s="1"/>
  <c r="J405" i="3"/>
  <c r="K405" i="3" s="1"/>
  <c r="F405" i="3" s="1"/>
  <c r="G405" i="3" s="1"/>
  <c r="G404" i="3" s="1"/>
  <c r="C40" i="4" s="1"/>
  <c r="J402" i="3"/>
  <c r="K402" i="3" s="1"/>
  <c r="F402" i="3" s="1"/>
  <c r="G402" i="3" s="1"/>
  <c r="J401" i="3"/>
  <c r="K401" i="3" s="1"/>
  <c r="F401" i="3" s="1"/>
  <c r="G401" i="3" s="1"/>
  <c r="J400" i="3"/>
  <c r="K400" i="3" s="1"/>
  <c r="F400" i="3" s="1"/>
  <c r="G400" i="3" s="1"/>
  <c r="J399" i="3"/>
  <c r="K399" i="3" s="1"/>
  <c r="F399" i="3" s="1"/>
  <c r="G399" i="3" s="1"/>
  <c r="J397" i="3"/>
  <c r="K397" i="3" s="1"/>
  <c r="F397" i="3" s="1"/>
  <c r="G397" i="3" s="1"/>
  <c r="J396" i="3"/>
  <c r="K396" i="3" s="1"/>
  <c r="F396" i="3" s="1"/>
  <c r="G396" i="3" s="1"/>
  <c r="J394" i="3"/>
  <c r="K394" i="3" s="1"/>
  <c r="F394" i="3" s="1"/>
  <c r="G394" i="3" s="1"/>
  <c r="J393" i="3"/>
  <c r="K393" i="3" s="1"/>
  <c r="F393" i="3" s="1"/>
  <c r="G393" i="3" s="1"/>
  <c r="J392" i="3"/>
  <c r="K392" i="3" s="1"/>
  <c r="F392" i="3" s="1"/>
  <c r="G392" i="3" s="1"/>
  <c r="J390" i="3"/>
  <c r="K390" i="3" s="1"/>
  <c r="F390" i="3" s="1"/>
  <c r="G390" i="3" s="1"/>
  <c r="J388" i="3"/>
  <c r="K388" i="3" s="1"/>
  <c r="F388" i="3" s="1"/>
  <c r="G388" i="3" s="1"/>
  <c r="J387" i="3"/>
  <c r="K387" i="3" s="1"/>
  <c r="F387" i="3" s="1"/>
  <c r="G387" i="3" s="1"/>
  <c r="J385" i="3"/>
  <c r="K385" i="3" s="1"/>
  <c r="F385" i="3" s="1"/>
  <c r="G385" i="3" s="1"/>
  <c r="J384" i="3"/>
  <c r="K384" i="3" s="1"/>
  <c r="F384" i="3" s="1"/>
  <c r="G384" i="3" s="1"/>
  <c r="J383" i="3"/>
  <c r="K383" i="3" s="1"/>
  <c r="F383" i="3" s="1"/>
  <c r="G383" i="3" s="1"/>
  <c r="J382" i="3"/>
  <c r="K382" i="3" s="1"/>
  <c r="F382" i="3" s="1"/>
  <c r="G382" i="3" s="1"/>
  <c r="J381" i="3"/>
  <c r="K381" i="3" s="1"/>
  <c r="F381" i="3" s="1"/>
  <c r="G381" i="3" s="1"/>
  <c r="J380" i="3"/>
  <c r="K380" i="3" s="1"/>
  <c r="F380" i="3" s="1"/>
  <c r="G380" i="3" s="1"/>
  <c r="J379" i="3"/>
  <c r="K379" i="3" s="1"/>
  <c r="F379" i="3" s="1"/>
  <c r="G379" i="3" s="1"/>
  <c r="J378" i="3"/>
  <c r="K378" i="3" s="1"/>
  <c r="F378" i="3" s="1"/>
  <c r="G378" i="3" s="1"/>
  <c r="J377" i="3"/>
  <c r="K377" i="3" s="1"/>
  <c r="F377" i="3" s="1"/>
  <c r="G377" i="3" s="1"/>
  <c r="J376" i="3"/>
  <c r="K376" i="3" s="1"/>
  <c r="F376" i="3" s="1"/>
  <c r="G376" i="3" s="1"/>
  <c r="J375" i="3"/>
  <c r="K375" i="3" s="1"/>
  <c r="F375" i="3" s="1"/>
  <c r="G375" i="3" s="1"/>
  <c r="J371" i="3"/>
  <c r="K371" i="3" s="1"/>
  <c r="F371" i="3" s="1"/>
  <c r="G371" i="3" s="1"/>
  <c r="J370" i="3"/>
  <c r="K370" i="3" s="1"/>
  <c r="F370" i="3" s="1"/>
  <c r="G370" i="3" s="1"/>
  <c r="J369" i="3"/>
  <c r="K369" i="3" s="1"/>
  <c r="F369" i="3" s="1"/>
  <c r="G369" i="3" s="1"/>
  <c r="J368" i="3"/>
  <c r="K368" i="3" s="1"/>
  <c r="F368" i="3" s="1"/>
  <c r="G368" i="3" s="1"/>
  <c r="J365" i="3"/>
  <c r="K365" i="3" s="1"/>
  <c r="F365" i="3" s="1"/>
  <c r="G365" i="3" s="1"/>
  <c r="J364" i="3"/>
  <c r="K364" i="3" s="1"/>
  <c r="F364" i="3" s="1"/>
  <c r="G364" i="3" s="1"/>
  <c r="J363" i="3"/>
  <c r="K363" i="3" s="1"/>
  <c r="F363" i="3" s="1"/>
  <c r="G363" i="3" s="1"/>
  <c r="J362" i="3"/>
  <c r="K362" i="3" s="1"/>
  <c r="F362" i="3" s="1"/>
  <c r="G362" i="3" s="1"/>
  <c r="J361" i="3"/>
  <c r="K361" i="3" s="1"/>
  <c r="F361" i="3" s="1"/>
  <c r="G361" i="3" s="1"/>
  <c r="J360" i="3"/>
  <c r="K360" i="3" s="1"/>
  <c r="F360" i="3" s="1"/>
  <c r="G360" i="3" s="1"/>
  <c r="J359" i="3"/>
  <c r="K359" i="3" s="1"/>
  <c r="F359" i="3" s="1"/>
  <c r="G359" i="3" s="1"/>
  <c r="J358" i="3"/>
  <c r="K358" i="3" s="1"/>
  <c r="F358" i="3" s="1"/>
  <c r="G358" i="3" s="1"/>
  <c r="J357" i="3"/>
  <c r="K357" i="3" s="1"/>
  <c r="F357" i="3" s="1"/>
  <c r="G357" i="3" s="1"/>
  <c r="J356" i="3"/>
  <c r="K356" i="3" s="1"/>
  <c r="F356" i="3" s="1"/>
  <c r="G356" i="3" s="1"/>
  <c r="J354" i="3"/>
  <c r="K354" i="3" s="1"/>
  <c r="F354" i="3" s="1"/>
  <c r="G354" i="3" s="1"/>
  <c r="J353" i="3"/>
  <c r="K353" i="3" s="1"/>
  <c r="F353" i="3" s="1"/>
  <c r="G353" i="3" s="1"/>
  <c r="J352" i="3"/>
  <c r="K352" i="3" s="1"/>
  <c r="F352" i="3" s="1"/>
  <c r="G352" i="3" s="1"/>
  <c r="J351" i="3"/>
  <c r="K351" i="3" s="1"/>
  <c r="F351" i="3" s="1"/>
  <c r="G351" i="3" s="1"/>
  <c r="J350" i="3"/>
  <c r="K350" i="3" s="1"/>
  <c r="F350" i="3" s="1"/>
  <c r="G350" i="3" s="1"/>
  <c r="J349" i="3"/>
  <c r="K349" i="3" s="1"/>
  <c r="F349" i="3" s="1"/>
  <c r="G349" i="3" s="1"/>
  <c r="J347" i="3"/>
  <c r="K347" i="3" s="1"/>
  <c r="F347" i="3" s="1"/>
  <c r="G347" i="3" s="1"/>
  <c r="J346" i="3"/>
  <c r="K346" i="3" s="1"/>
  <c r="F346" i="3" s="1"/>
  <c r="G346" i="3" s="1"/>
  <c r="J345" i="3"/>
  <c r="K345" i="3" s="1"/>
  <c r="F345" i="3" s="1"/>
  <c r="G345" i="3" s="1"/>
  <c r="J344" i="3"/>
  <c r="K344" i="3" s="1"/>
  <c r="F344" i="3" s="1"/>
  <c r="G344" i="3" s="1"/>
  <c r="J343" i="3"/>
  <c r="K343" i="3" s="1"/>
  <c r="F343" i="3" s="1"/>
  <c r="G343" i="3" s="1"/>
  <c r="J342" i="3"/>
  <c r="K342" i="3" s="1"/>
  <c r="F342" i="3" s="1"/>
  <c r="G342" i="3" s="1"/>
  <c r="J341" i="3"/>
  <c r="K341" i="3" s="1"/>
  <c r="F341" i="3" s="1"/>
  <c r="G341" i="3" s="1"/>
  <c r="J338" i="3"/>
  <c r="K338" i="3" s="1"/>
  <c r="F338" i="3" s="1"/>
  <c r="G338" i="3" s="1"/>
  <c r="J337" i="3"/>
  <c r="K337" i="3" s="1"/>
  <c r="F337" i="3" s="1"/>
  <c r="G337" i="3" s="1"/>
  <c r="J336" i="3"/>
  <c r="K336" i="3" s="1"/>
  <c r="F336" i="3" s="1"/>
  <c r="G336" i="3" s="1"/>
  <c r="J335" i="3"/>
  <c r="K335" i="3" s="1"/>
  <c r="F335" i="3" s="1"/>
  <c r="G335" i="3" s="1"/>
  <c r="J334" i="3"/>
  <c r="K334" i="3" s="1"/>
  <c r="F334" i="3" s="1"/>
  <c r="G334" i="3" s="1"/>
  <c r="J333" i="3"/>
  <c r="K333" i="3" s="1"/>
  <c r="F333" i="3" s="1"/>
  <c r="G333" i="3" s="1"/>
  <c r="J332" i="3"/>
  <c r="K332" i="3" s="1"/>
  <c r="F332" i="3" s="1"/>
  <c r="G332" i="3" s="1"/>
  <c r="J331" i="3"/>
  <c r="K331" i="3" s="1"/>
  <c r="F331" i="3" s="1"/>
  <c r="G331" i="3" s="1"/>
  <c r="J329" i="3"/>
  <c r="K329" i="3" s="1"/>
  <c r="F329" i="3" s="1"/>
  <c r="G329" i="3" s="1"/>
  <c r="J328" i="3"/>
  <c r="K328" i="3" s="1"/>
  <c r="F328" i="3" s="1"/>
  <c r="G328" i="3" s="1"/>
  <c r="J327" i="3"/>
  <c r="K327" i="3" s="1"/>
  <c r="F327" i="3" s="1"/>
  <c r="G327" i="3" s="1"/>
  <c r="J326" i="3"/>
  <c r="K326" i="3" s="1"/>
  <c r="F326" i="3" s="1"/>
  <c r="G326" i="3" s="1"/>
  <c r="J325" i="3"/>
  <c r="K325" i="3" s="1"/>
  <c r="F325" i="3" s="1"/>
  <c r="G325" i="3" s="1"/>
  <c r="J324" i="3"/>
  <c r="K324" i="3" s="1"/>
  <c r="F324" i="3" s="1"/>
  <c r="G324" i="3" s="1"/>
  <c r="J323" i="3"/>
  <c r="K323" i="3" s="1"/>
  <c r="F323" i="3" s="1"/>
  <c r="G323" i="3" s="1"/>
  <c r="J322" i="3"/>
  <c r="K322" i="3" s="1"/>
  <c r="F322" i="3" s="1"/>
  <c r="G322" i="3" s="1"/>
  <c r="J321" i="3"/>
  <c r="K321" i="3" s="1"/>
  <c r="F321" i="3" s="1"/>
  <c r="G321" i="3" s="1"/>
  <c r="J320" i="3"/>
  <c r="K320" i="3" s="1"/>
  <c r="F320" i="3" s="1"/>
  <c r="G320" i="3" s="1"/>
  <c r="J319" i="3"/>
  <c r="K319" i="3" s="1"/>
  <c r="F319" i="3" s="1"/>
  <c r="G319" i="3" s="1"/>
  <c r="J317" i="3"/>
  <c r="K317" i="3" s="1"/>
  <c r="F317" i="3" s="1"/>
  <c r="G317" i="3" s="1"/>
  <c r="J316" i="3"/>
  <c r="K316" i="3" s="1"/>
  <c r="F316" i="3" s="1"/>
  <c r="G316" i="3" s="1"/>
  <c r="J315" i="3"/>
  <c r="K315" i="3" s="1"/>
  <c r="F315" i="3" s="1"/>
  <c r="G315" i="3" s="1"/>
  <c r="J314" i="3"/>
  <c r="K314" i="3" s="1"/>
  <c r="F314" i="3" s="1"/>
  <c r="G314" i="3" s="1"/>
  <c r="J313" i="3"/>
  <c r="K313" i="3" s="1"/>
  <c r="F313" i="3" s="1"/>
  <c r="G313" i="3" s="1"/>
  <c r="J309" i="3"/>
  <c r="K309" i="3" s="1"/>
  <c r="F309" i="3" s="1"/>
  <c r="G309" i="3" s="1"/>
  <c r="J308" i="3"/>
  <c r="K308" i="3" s="1"/>
  <c r="F308" i="3" s="1"/>
  <c r="G308" i="3" s="1"/>
  <c r="J307" i="3"/>
  <c r="K307" i="3" s="1"/>
  <c r="F307" i="3" s="1"/>
  <c r="G307" i="3" s="1"/>
  <c r="J306" i="3"/>
  <c r="K306" i="3" s="1"/>
  <c r="F306" i="3" s="1"/>
  <c r="G306" i="3" s="1"/>
  <c r="J305" i="3"/>
  <c r="K305" i="3" s="1"/>
  <c r="F305" i="3" s="1"/>
  <c r="G305" i="3" s="1"/>
  <c r="J304" i="3"/>
  <c r="K304" i="3" s="1"/>
  <c r="F304" i="3" s="1"/>
  <c r="G304" i="3" s="1"/>
  <c r="J303" i="3"/>
  <c r="K303" i="3" s="1"/>
  <c r="F303" i="3" s="1"/>
  <c r="G303" i="3" s="1"/>
  <c r="J302" i="3"/>
  <c r="K302" i="3" s="1"/>
  <c r="F302" i="3" s="1"/>
  <c r="G302" i="3" s="1"/>
  <c r="J301" i="3"/>
  <c r="K301" i="3" s="1"/>
  <c r="F301" i="3" s="1"/>
  <c r="G301" i="3" s="1"/>
  <c r="J300" i="3"/>
  <c r="K300" i="3" s="1"/>
  <c r="F300" i="3" s="1"/>
  <c r="G300" i="3" s="1"/>
  <c r="J299" i="3"/>
  <c r="K299" i="3" s="1"/>
  <c r="F299" i="3" s="1"/>
  <c r="G299" i="3" s="1"/>
  <c r="J298" i="3"/>
  <c r="K298" i="3" s="1"/>
  <c r="F298" i="3" s="1"/>
  <c r="G298" i="3" s="1"/>
  <c r="J297" i="3"/>
  <c r="K297" i="3" s="1"/>
  <c r="F297" i="3" s="1"/>
  <c r="G297" i="3" s="1"/>
  <c r="J296" i="3"/>
  <c r="K296" i="3" s="1"/>
  <c r="F296" i="3" s="1"/>
  <c r="G296" i="3" s="1"/>
  <c r="J295" i="3"/>
  <c r="K295" i="3" s="1"/>
  <c r="F295" i="3" s="1"/>
  <c r="G295" i="3" s="1"/>
  <c r="J294" i="3"/>
  <c r="K294" i="3" s="1"/>
  <c r="F294" i="3" s="1"/>
  <c r="G294" i="3" s="1"/>
  <c r="J293" i="3"/>
  <c r="K293" i="3" s="1"/>
  <c r="F293" i="3" s="1"/>
  <c r="G293" i="3" s="1"/>
  <c r="J292" i="3"/>
  <c r="K292" i="3" s="1"/>
  <c r="F292" i="3" s="1"/>
  <c r="G292" i="3" s="1"/>
  <c r="J291" i="3"/>
  <c r="K291" i="3" s="1"/>
  <c r="F291" i="3" s="1"/>
  <c r="G291" i="3" s="1"/>
  <c r="J290" i="3"/>
  <c r="K290" i="3" s="1"/>
  <c r="F290" i="3" s="1"/>
  <c r="G290" i="3" s="1"/>
  <c r="J289" i="3"/>
  <c r="K289" i="3" s="1"/>
  <c r="F289" i="3" s="1"/>
  <c r="G289" i="3" s="1"/>
  <c r="J288" i="3"/>
  <c r="K288" i="3" s="1"/>
  <c r="F288" i="3" s="1"/>
  <c r="G288" i="3" s="1"/>
  <c r="J287" i="3"/>
  <c r="K287" i="3" s="1"/>
  <c r="F287" i="3" s="1"/>
  <c r="G287" i="3" s="1"/>
  <c r="J286" i="3"/>
  <c r="K286" i="3" s="1"/>
  <c r="F286" i="3" s="1"/>
  <c r="G286" i="3" s="1"/>
  <c r="J285" i="3"/>
  <c r="K285" i="3" s="1"/>
  <c r="F285" i="3" s="1"/>
  <c r="G285" i="3" s="1"/>
  <c r="J284" i="3"/>
  <c r="K284" i="3" s="1"/>
  <c r="F284" i="3" s="1"/>
  <c r="G284" i="3" s="1"/>
  <c r="J283" i="3"/>
  <c r="K283" i="3" s="1"/>
  <c r="F283" i="3" s="1"/>
  <c r="G283" i="3" s="1"/>
  <c r="J282" i="3"/>
  <c r="K282" i="3" s="1"/>
  <c r="F282" i="3" s="1"/>
  <c r="G282" i="3" s="1"/>
  <c r="J279" i="3"/>
  <c r="K279" i="3" s="1"/>
  <c r="F279" i="3" s="1"/>
  <c r="G279" i="3" s="1"/>
  <c r="J278" i="3"/>
  <c r="K278" i="3" s="1"/>
  <c r="F278" i="3" s="1"/>
  <c r="G278" i="3" s="1"/>
  <c r="J277" i="3"/>
  <c r="K277" i="3" s="1"/>
  <c r="F277" i="3" s="1"/>
  <c r="G277" i="3" s="1"/>
  <c r="J276" i="3"/>
  <c r="K276" i="3" s="1"/>
  <c r="F276" i="3" s="1"/>
  <c r="G276" i="3" s="1"/>
  <c r="J275" i="3"/>
  <c r="K275" i="3" s="1"/>
  <c r="F275" i="3" s="1"/>
  <c r="G275" i="3" s="1"/>
  <c r="J274" i="3"/>
  <c r="K274" i="3" s="1"/>
  <c r="F274" i="3" s="1"/>
  <c r="G274" i="3" s="1"/>
  <c r="J273" i="3"/>
  <c r="K273" i="3" s="1"/>
  <c r="F273" i="3" s="1"/>
  <c r="G273" i="3" s="1"/>
  <c r="J272" i="3"/>
  <c r="K272" i="3" s="1"/>
  <c r="F272" i="3" s="1"/>
  <c r="G272" i="3" s="1"/>
  <c r="J271" i="3"/>
  <c r="K271" i="3" s="1"/>
  <c r="F271" i="3" s="1"/>
  <c r="G271" i="3" s="1"/>
  <c r="J270" i="3"/>
  <c r="K270" i="3" s="1"/>
  <c r="F270" i="3" s="1"/>
  <c r="G270" i="3" s="1"/>
  <c r="J269" i="3"/>
  <c r="K269" i="3" s="1"/>
  <c r="F269" i="3" s="1"/>
  <c r="G269" i="3" s="1"/>
  <c r="J268" i="3"/>
  <c r="K268" i="3" s="1"/>
  <c r="F268" i="3" s="1"/>
  <c r="G268" i="3" s="1"/>
  <c r="J267" i="3"/>
  <c r="K267" i="3" s="1"/>
  <c r="F267" i="3" s="1"/>
  <c r="G267" i="3" s="1"/>
  <c r="J266" i="3"/>
  <c r="K266" i="3" s="1"/>
  <c r="F266" i="3" s="1"/>
  <c r="G266" i="3" s="1"/>
  <c r="J265" i="3"/>
  <c r="K265" i="3" s="1"/>
  <c r="F265" i="3" s="1"/>
  <c r="G265" i="3" s="1"/>
  <c r="J264" i="3"/>
  <c r="K264" i="3" s="1"/>
  <c r="F264" i="3" s="1"/>
  <c r="G264" i="3" s="1"/>
  <c r="J263" i="3"/>
  <c r="K263" i="3" s="1"/>
  <c r="F263" i="3" s="1"/>
  <c r="G263" i="3" s="1"/>
  <c r="J262" i="3"/>
  <c r="K262" i="3" s="1"/>
  <c r="F262" i="3" s="1"/>
  <c r="G262" i="3" s="1"/>
  <c r="J261" i="3"/>
  <c r="K261" i="3" s="1"/>
  <c r="F261" i="3" s="1"/>
  <c r="G261" i="3" s="1"/>
  <c r="J260" i="3"/>
  <c r="K260" i="3" s="1"/>
  <c r="F260" i="3" s="1"/>
  <c r="G260" i="3" s="1"/>
  <c r="J259" i="3"/>
  <c r="K259" i="3" s="1"/>
  <c r="F259" i="3" s="1"/>
  <c r="G259" i="3" s="1"/>
  <c r="J256" i="3"/>
  <c r="K256" i="3" s="1"/>
  <c r="F256" i="3" s="1"/>
  <c r="G256" i="3" s="1"/>
  <c r="J255" i="3"/>
  <c r="K255" i="3" s="1"/>
  <c r="F255" i="3" s="1"/>
  <c r="G255" i="3" s="1"/>
  <c r="J254" i="3"/>
  <c r="K254" i="3" s="1"/>
  <c r="F254" i="3" s="1"/>
  <c r="G254" i="3" s="1"/>
  <c r="J253" i="3"/>
  <c r="K253" i="3" s="1"/>
  <c r="F253" i="3" s="1"/>
  <c r="G253" i="3" s="1"/>
  <c r="J252" i="3"/>
  <c r="K252" i="3" s="1"/>
  <c r="F252" i="3" s="1"/>
  <c r="G252" i="3" s="1"/>
  <c r="J251" i="3"/>
  <c r="K251" i="3" s="1"/>
  <c r="F251" i="3" s="1"/>
  <c r="G251" i="3" s="1"/>
  <c r="J250" i="3"/>
  <c r="K250" i="3" s="1"/>
  <c r="F250" i="3" s="1"/>
  <c r="G250" i="3" s="1"/>
  <c r="J249" i="3"/>
  <c r="K249" i="3" s="1"/>
  <c r="F249" i="3" s="1"/>
  <c r="G249" i="3" s="1"/>
  <c r="J248" i="3"/>
  <c r="K248" i="3" s="1"/>
  <c r="F248" i="3" s="1"/>
  <c r="G248" i="3" s="1"/>
  <c r="J247" i="3"/>
  <c r="K247" i="3" s="1"/>
  <c r="F247" i="3" s="1"/>
  <c r="G247" i="3" s="1"/>
  <c r="J246" i="3"/>
  <c r="K246" i="3" s="1"/>
  <c r="F246" i="3" s="1"/>
  <c r="G246" i="3" s="1"/>
  <c r="J245" i="3"/>
  <c r="K245" i="3" s="1"/>
  <c r="F245" i="3" s="1"/>
  <c r="G245" i="3" s="1"/>
  <c r="J244" i="3"/>
  <c r="K244" i="3" s="1"/>
  <c r="F244" i="3" s="1"/>
  <c r="G244" i="3" s="1"/>
  <c r="J243" i="3"/>
  <c r="K243" i="3" s="1"/>
  <c r="F243" i="3" s="1"/>
  <c r="G243" i="3" s="1"/>
  <c r="J242" i="3"/>
  <c r="K242" i="3" s="1"/>
  <c r="F242" i="3" s="1"/>
  <c r="G242" i="3" s="1"/>
  <c r="J241" i="3"/>
  <c r="K241" i="3" s="1"/>
  <c r="F241" i="3" s="1"/>
  <c r="G241" i="3" s="1"/>
  <c r="J240" i="3"/>
  <c r="K240" i="3" s="1"/>
  <c r="F240" i="3" s="1"/>
  <c r="G240" i="3" s="1"/>
  <c r="J239" i="3"/>
  <c r="K239" i="3" s="1"/>
  <c r="F239" i="3" s="1"/>
  <c r="G239" i="3" s="1"/>
  <c r="J238" i="3"/>
  <c r="K238" i="3" s="1"/>
  <c r="F238" i="3" s="1"/>
  <c r="G238" i="3" s="1"/>
  <c r="J237" i="3"/>
  <c r="K237" i="3" s="1"/>
  <c r="F237" i="3" s="1"/>
  <c r="G237" i="3" s="1"/>
  <c r="J236" i="3"/>
  <c r="K236" i="3" s="1"/>
  <c r="F236" i="3" s="1"/>
  <c r="G236" i="3" s="1"/>
  <c r="J235" i="3"/>
  <c r="K235" i="3" s="1"/>
  <c r="F235" i="3" s="1"/>
  <c r="G235" i="3" s="1"/>
  <c r="J234" i="3"/>
  <c r="K234" i="3" s="1"/>
  <c r="F234" i="3" s="1"/>
  <c r="G234" i="3" s="1"/>
  <c r="J233" i="3"/>
  <c r="K233" i="3" s="1"/>
  <c r="F233" i="3" s="1"/>
  <c r="G233" i="3" s="1"/>
  <c r="J232" i="3"/>
  <c r="K232" i="3" s="1"/>
  <c r="F232" i="3" s="1"/>
  <c r="G232" i="3" s="1"/>
  <c r="J231" i="3"/>
  <c r="K231" i="3" s="1"/>
  <c r="F231" i="3" s="1"/>
  <c r="G231" i="3" s="1"/>
  <c r="J230" i="3"/>
  <c r="K230" i="3" s="1"/>
  <c r="F230" i="3" s="1"/>
  <c r="G230" i="3" s="1"/>
  <c r="J229" i="3"/>
  <c r="K229" i="3" s="1"/>
  <c r="F229" i="3" s="1"/>
  <c r="G229" i="3" s="1"/>
  <c r="J226" i="3"/>
  <c r="K226" i="3" s="1"/>
  <c r="F226" i="3" s="1"/>
  <c r="G226" i="3" s="1"/>
  <c r="J225" i="3"/>
  <c r="K225" i="3" s="1"/>
  <c r="F225" i="3" s="1"/>
  <c r="G225" i="3" s="1"/>
  <c r="J224" i="3"/>
  <c r="K224" i="3" s="1"/>
  <c r="F224" i="3" s="1"/>
  <c r="G224" i="3" s="1"/>
  <c r="J223" i="3"/>
  <c r="K223" i="3" s="1"/>
  <c r="F223" i="3" s="1"/>
  <c r="G223" i="3" s="1"/>
  <c r="J222" i="3"/>
  <c r="K222" i="3" s="1"/>
  <c r="F222" i="3" s="1"/>
  <c r="G222" i="3" s="1"/>
  <c r="J221" i="3"/>
  <c r="K221" i="3" s="1"/>
  <c r="F221" i="3" s="1"/>
  <c r="G221" i="3" s="1"/>
  <c r="J220" i="3"/>
  <c r="K220" i="3" s="1"/>
  <c r="F220" i="3" s="1"/>
  <c r="G220" i="3" s="1"/>
  <c r="J219" i="3"/>
  <c r="K219" i="3" s="1"/>
  <c r="F219" i="3" s="1"/>
  <c r="G219" i="3" s="1"/>
  <c r="J218" i="3"/>
  <c r="K218" i="3" s="1"/>
  <c r="F218" i="3" s="1"/>
  <c r="G218" i="3" s="1"/>
  <c r="J217" i="3"/>
  <c r="K217" i="3" s="1"/>
  <c r="F217" i="3" s="1"/>
  <c r="G217" i="3" s="1"/>
  <c r="J216" i="3"/>
  <c r="K216" i="3" s="1"/>
  <c r="F216" i="3" s="1"/>
  <c r="G216" i="3" s="1"/>
  <c r="J215" i="3"/>
  <c r="K215" i="3" s="1"/>
  <c r="F215" i="3" s="1"/>
  <c r="G215" i="3" s="1"/>
  <c r="J214" i="3"/>
  <c r="K214" i="3" s="1"/>
  <c r="F214" i="3" s="1"/>
  <c r="G214" i="3" s="1"/>
  <c r="J213" i="3"/>
  <c r="K213" i="3" s="1"/>
  <c r="F213" i="3" s="1"/>
  <c r="G213" i="3" s="1"/>
  <c r="J212" i="3"/>
  <c r="K212" i="3" s="1"/>
  <c r="F212" i="3" s="1"/>
  <c r="G212" i="3" s="1"/>
  <c r="J211" i="3"/>
  <c r="K211" i="3" s="1"/>
  <c r="F211" i="3" s="1"/>
  <c r="G211" i="3" s="1"/>
  <c r="J210" i="3"/>
  <c r="K210" i="3" s="1"/>
  <c r="F210" i="3" s="1"/>
  <c r="G210" i="3" s="1"/>
  <c r="J209" i="3"/>
  <c r="K209" i="3" s="1"/>
  <c r="F209" i="3" s="1"/>
  <c r="G209" i="3" s="1"/>
  <c r="J208" i="3"/>
  <c r="K208" i="3" s="1"/>
  <c r="F208" i="3" s="1"/>
  <c r="G208" i="3" s="1"/>
  <c r="J207" i="3"/>
  <c r="K207" i="3" s="1"/>
  <c r="F207" i="3" s="1"/>
  <c r="G207" i="3" s="1"/>
  <c r="J206" i="3"/>
  <c r="K206" i="3" s="1"/>
  <c r="F206" i="3" s="1"/>
  <c r="G206" i="3" s="1"/>
  <c r="J205" i="3"/>
  <c r="K205" i="3" s="1"/>
  <c r="F205" i="3" s="1"/>
  <c r="G205" i="3" s="1"/>
  <c r="J204" i="3"/>
  <c r="K204" i="3" s="1"/>
  <c r="F204" i="3" s="1"/>
  <c r="G204" i="3" s="1"/>
  <c r="J203" i="3"/>
  <c r="K203" i="3" s="1"/>
  <c r="F203" i="3" s="1"/>
  <c r="G203" i="3" s="1"/>
  <c r="J202" i="3"/>
  <c r="K202" i="3" s="1"/>
  <c r="F202" i="3" s="1"/>
  <c r="G202" i="3" s="1"/>
  <c r="J201" i="3"/>
  <c r="K201" i="3" s="1"/>
  <c r="F201" i="3" s="1"/>
  <c r="G201" i="3" s="1"/>
  <c r="J200" i="3"/>
  <c r="K200" i="3" s="1"/>
  <c r="F200" i="3" s="1"/>
  <c r="G200" i="3" s="1"/>
  <c r="J199" i="3"/>
  <c r="K199" i="3" s="1"/>
  <c r="F199" i="3" s="1"/>
  <c r="G199" i="3" s="1"/>
  <c r="J198" i="3"/>
  <c r="K198" i="3" s="1"/>
  <c r="F198" i="3" s="1"/>
  <c r="G198" i="3" s="1"/>
  <c r="J197" i="3"/>
  <c r="K197" i="3" s="1"/>
  <c r="F197" i="3" s="1"/>
  <c r="G197" i="3" s="1"/>
  <c r="J196" i="3"/>
  <c r="K196" i="3" s="1"/>
  <c r="F196" i="3" s="1"/>
  <c r="G196" i="3" s="1"/>
  <c r="J193" i="3"/>
  <c r="K193" i="3" s="1"/>
  <c r="F193" i="3" s="1"/>
  <c r="G193" i="3" s="1"/>
  <c r="J192" i="3"/>
  <c r="K192" i="3" s="1"/>
  <c r="F192" i="3" s="1"/>
  <c r="G192" i="3" s="1"/>
  <c r="J190" i="3"/>
  <c r="K190" i="3" s="1"/>
  <c r="F190" i="3" s="1"/>
  <c r="G190" i="3" s="1"/>
  <c r="J189" i="3"/>
  <c r="K189" i="3" s="1"/>
  <c r="F189" i="3" s="1"/>
  <c r="G189" i="3" s="1"/>
  <c r="J188" i="3"/>
  <c r="K188" i="3" s="1"/>
  <c r="F188" i="3" s="1"/>
  <c r="G188" i="3" s="1"/>
  <c r="J187" i="3"/>
  <c r="K187" i="3" s="1"/>
  <c r="F187" i="3" s="1"/>
  <c r="G187" i="3" s="1"/>
  <c r="J168" i="3"/>
  <c r="K168" i="3" s="1"/>
  <c r="F168" i="3" s="1"/>
  <c r="G168" i="3" s="1"/>
  <c r="J167" i="3"/>
  <c r="K167" i="3" s="1"/>
  <c r="F167" i="3" s="1"/>
  <c r="G167" i="3" s="1"/>
  <c r="J166" i="3"/>
  <c r="K166" i="3" s="1"/>
  <c r="F166" i="3" s="1"/>
  <c r="G166" i="3" s="1"/>
  <c r="J165" i="3"/>
  <c r="K165" i="3" s="1"/>
  <c r="F165" i="3" s="1"/>
  <c r="G165" i="3" s="1"/>
  <c r="J164" i="3"/>
  <c r="K164" i="3" s="1"/>
  <c r="F164" i="3" s="1"/>
  <c r="G164" i="3" s="1"/>
  <c r="J163" i="3"/>
  <c r="K163" i="3" s="1"/>
  <c r="F163" i="3" s="1"/>
  <c r="G163" i="3" s="1"/>
  <c r="J162" i="3"/>
  <c r="K162" i="3" s="1"/>
  <c r="F162" i="3" s="1"/>
  <c r="G162" i="3" s="1"/>
  <c r="J161" i="3"/>
  <c r="K161" i="3" s="1"/>
  <c r="F161" i="3" s="1"/>
  <c r="G161" i="3" s="1"/>
  <c r="J159" i="3"/>
  <c r="K159" i="3" s="1"/>
  <c r="F159" i="3" s="1"/>
  <c r="G159" i="3" s="1"/>
  <c r="J158" i="3"/>
  <c r="K158" i="3" s="1"/>
  <c r="F158" i="3" s="1"/>
  <c r="G158" i="3" s="1"/>
  <c r="J157" i="3"/>
  <c r="K157" i="3" s="1"/>
  <c r="F157" i="3" s="1"/>
  <c r="G157" i="3" s="1"/>
  <c r="J156" i="3"/>
  <c r="K156" i="3" s="1"/>
  <c r="F156" i="3" s="1"/>
  <c r="G156" i="3" s="1"/>
  <c r="J155" i="3"/>
  <c r="K155" i="3" s="1"/>
  <c r="F155" i="3" s="1"/>
  <c r="G155" i="3" s="1"/>
  <c r="J154" i="3"/>
  <c r="K154" i="3" s="1"/>
  <c r="F154" i="3" s="1"/>
  <c r="G154" i="3" s="1"/>
  <c r="J153" i="3"/>
  <c r="K153" i="3" s="1"/>
  <c r="F153" i="3" s="1"/>
  <c r="G153" i="3" s="1"/>
  <c r="J152" i="3"/>
  <c r="K152" i="3" s="1"/>
  <c r="F152" i="3" s="1"/>
  <c r="G152" i="3" s="1"/>
  <c r="J151" i="3"/>
  <c r="K151" i="3" s="1"/>
  <c r="F151" i="3" s="1"/>
  <c r="G151" i="3" s="1"/>
  <c r="J150" i="3"/>
  <c r="K150" i="3" s="1"/>
  <c r="F150" i="3" s="1"/>
  <c r="G150" i="3" s="1"/>
  <c r="J149" i="3"/>
  <c r="K149" i="3" s="1"/>
  <c r="F149" i="3" s="1"/>
  <c r="G149" i="3" s="1"/>
  <c r="J148" i="3"/>
  <c r="K148" i="3" s="1"/>
  <c r="F148" i="3" s="1"/>
  <c r="G148" i="3" s="1"/>
  <c r="J147" i="3"/>
  <c r="K147" i="3" s="1"/>
  <c r="F147" i="3" s="1"/>
  <c r="G147" i="3" s="1"/>
  <c r="J146" i="3"/>
  <c r="K146" i="3" s="1"/>
  <c r="F146" i="3" s="1"/>
  <c r="G146" i="3" s="1"/>
  <c r="J145" i="3"/>
  <c r="K145" i="3" s="1"/>
  <c r="F145" i="3" s="1"/>
  <c r="G145" i="3" s="1"/>
  <c r="J144" i="3"/>
  <c r="K144" i="3" s="1"/>
  <c r="F144" i="3" s="1"/>
  <c r="G144" i="3" s="1"/>
  <c r="J143" i="3"/>
  <c r="K143" i="3" s="1"/>
  <c r="F143" i="3" s="1"/>
  <c r="G143" i="3" s="1"/>
  <c r="J142" i="3"/>
  <c r="K142" i="3" s="1"/>
  <c r="F142" i="3" s="1"/>
  <c r="G142" i="3" s="1"/>
  <c r="J141" i="3"/>
  <c r="K141" i="3" s="1"/>
  <c r="F141" i="3" s="1"/>
  <c r="G141" i="3" s="1"/>
  <c r="J140" i="3"/>
  <c r="K140" i="3" s="1"/>
  <c r="F140" i="3" s="1"/>
  <c r="G140" i="3" s="1"/>
  <c r="J139" i="3"/>
  <c r="K139" i="3" s="1"/>
  <c r="F139" i="3" s="1"/>
  <c r="G139" i="3" s="1"/>
  <c r="J138" i="3"/>
  <c r="K138" i="3" s="1"/>
  <c r="F138" i="3" s="1"/>
  <c r="G138" i="3" s="1"/>
  <c r="J137" i="3"/>
  <c r="K137" i="3" s="1"/>
  <c r="F137" i="3" s="1"/>
  <c r="G137" i="3" s="1"/>
  <c r="J136" i="3"/>
  <c r="K136" i="3" s="1"/>
  <c r="F136" i="3" s="1"/>
  <c r="G136" i="3" s="1"/>
  <c r="J135" i="3"/>
  <c r="K135" i="3" s="1"/>
  <c r="F135" i="3" s="1"/>
  <c r="G135" i="3" s="1"/>
  <c r="J134" i="3"/>
  <c r="K134" i="3" s="1"/>
  <c r="F134" i="3" s="1"/>
  <c r="G134" i="3" s="1"/>
  <c r="J133" i="3"/>
  <c r="K133" i="3" s="1"/>
  <c r="F133" i="3" s="1"/>
  <c r="G133" i="3" s="1"/>
  <c r="J132" i="3"/>
  <c r="K132" i="3" s="1"/>
  <c r="F132" i="3" s="1"/>
  <c r="G132" i="3" s="1"/>
  <c r="J131" i="3"/>
  <c r="K131" i="3" s="1"/>
  <c r="F131" i="3" s="1"/>
  <c r="G131" i="3" s="1"/>
  <c r="J130" i="3"/>
  <c r="K130" i="3" s="1"/>
  <c r="F130" i="3" s="1"/>
  <c r="G130" i="3" s="1"/>
  <c r="J129" i="3"/>
  <c r="K129" i="3" s="1"/>
  <c r="F129" i="3" s="1"/>
  <c r="G129" i="3" s="1"/>
  <c r="J128" i="3"/>
  <c r="K128" i="3" s="1"/>
  <c r="F128" i="3" s="1"/>
  <c r="G128" i="3" s="1"/>
  <c r="J127" i="3"/>
  <c r="K127" i="3" s="1"/>
  <c r="F127" i="3" s="1"/>
  <c r="G127" i="3" s="1"/>
  <c r="J126" i="3"/>
  <c r="K126" i="3" s="1"/>
  <c r="F126" i="3" s="1"/>
  <c r="G126" i="3" s="1"/>
  <c r="J125" i="3"/>
  <c r="K125" i="3" s="1"/>
  <c r="F125" i="3" s="1"/>
  <c r="G125" i="3" s="1"/>
  <c r="J124" i="3"/>
  <c r="K124" i="3" s="1"/>
  <c r="F124" i="3" s="1"/>
  <c r="G124" i="3" s="1"/>
  <c r="J123" i="3"/>
  <c r="K123" i="3" s="1"/>
  <c r="F123" i="3" s="1"/>
  <c r="G123" i="3" s="1"/>
  <c r="J122" i="3"/>
  <c r="K122" i="3" s="1"/>
  <c r="F122" i="3" s="1"/>
  <c r="G122" i="3" s="1"/>
  <c r="J121" i="3"/>
  <c r="K121" i="3" s="1"/>
  <c r="F121" i="3" s="1"/>
  <c r="G121" i="3" s="1"/>
  <c r="J120" i="3"/>
  <c r="K120" i="3" s="1"/>
  <c r="F120" i="3" s="1"/>
  <c r="G120" i="3" s="1"/>
  <c r="J119" i="3"/>
  <c r="K119" i="3" s="1"/>
  <c r="F119" i="3" s="1"/>
  <c r="G119" i="3" s="1"/>
  <c r="J118" i="3"/>
  <c r="K118" i="3" s="1"/>
  <c r="F118" i="3" s="1"/>
  <c r="G118" i="3" s="1"/>
  <c r="J117" i="3"/>
  <c r="K117" i="3" s="1"/>
  <c r="F117" i="3" s="1"/>
  <c r="G117" i="3" s="1"/>
  <c r="J116" i="3"/>
  <c r="K116" i="3" s="1"/>
  <c r="F116" i="3" s="1"/>
  <c r="G116" i="3" s="1"/>
  <c r="J115" i="3"/>
  <c r="K115" i="3" s="1"/>
  <c r="F115" i="3" s="1"/>
  <c r="G115" i="3" s="1"/>
  <c r="J114" i="3"/>
  <c r="K114" i="3" s="1"/>
  <c r="F114" i="3" s="1"/>
  <c r="G114" i="3" s="1"/>
  <c r="J113" i="3"/>
  <c r="K113" i="3" s="1"/>
  <c r="F113" i="3" s="1"/>
  <c r="G113" i="3" s="1"/>
  <c r="J109" i="3"/>
  <c r="K109" i="3" s="1"/>
  <c r="F109" i="3" s="1"/>
  <c r="G109" i="3" s="1"/>
  <c r="J108" i="3"/>
  <c r="K108" i="3" s="1"/>
  <c r="F108" i="3" s="1"/>
  <c r="G108" i="3" s="1"/>
  <c r="J107" i="3"/>
  <c r="K107" i="3" s="1"/>
  <c r="F107" i="3" s="1"/>
  <c r="G107" i="3" s="1"/>
  <c r="J106" i="3"/>
  <c r="K106" i="3" s="1"/>
  <c r="F106" i="3" s="1"/>
  <c r="G106" i="3" s="1"/>
  <c r="J105" i="3"/>
  <c r="K105" i="3" s="1"/>
  <c r="F105" i="3" s="1"/>
  <c r="G105" i="3" s="1"/>
  <c r="J104" i="3"/>
  <c r="K104" i="3" s="1"/>
  <c r="F104" i="3" s="1"/>
  <c r="G104" i="3" s="1"/>
  <c r="J101" i="3"/>
  <c r="K101" i="3" s="1"/>
  <c r="F101" i="3" s="1"/>
  <c r="G101" i="3" s="1"/>
  <c r="J100" i="3"/>
  <c r="K100" i="3" s="1"/>
  <c r="F100" i="3" s="1"/>
  <c r="G100" i="3" s="1"/>
  <c r="J99" i="3"/>
  <c r="K99" i="3" s="1"/>
  <c r="F99" i="3" s="1"/>
  <c r="G99" i="3" s="1"/>
  <c r="J98" i="3"/>
  <c r="K98" i="3" s="1"/>
  <c r="F98" i="3" s="1"/>
  <c r="G98" i="3" s="1"/>
  <c r="J97" i="3"/>
  <c r="K97" i="3" s="1"/>
  <c r="F97" i="3" s="1"/>
  <c r="G97" i="3" s="1"/>
  <c r="J96" i="3"/>
  <c r="K96" i="3" s="1"/>
  <c r="F96" i="3" s="1"/>
  <c r="G96" i="3" s="1"/>
  <c r="J95" i="3"/>
  <c r="K95" i="3" s="1"/>
  <c r="F95" i="3" s="1"/>
  <c r="G95" i="3" s="1"/>
  <c r="J94" i="3"/>
  <c r="K94" i="3" s="1"/>
  <c r="F94" i="3" s="1"/>
  <c r="G94" i="3" s="1"/>
  <c r="F93" i="3"/>
  <c r="G93" i="3" s="1"/>
  <c r="J92" i="3"/>
  <c r="K92" i="3" s="1"/>
  <c r="F92" i="3" s="1"/>
  <c r="G92" i="3" s="1"/>
  <c r="J91" i="3"/>
  <c r="K91" i="3" s="1"/>
  <c r="F91" i="3" s="1"/>
  <c r="G91" i="3" s="1"/>
  <c r="J90" i="3"/>
  <c r="K90" i="3" s="1"/>
  <c r="F90" i="3" s="1"/>
  <c r="G90" i="3" s="1"/>
  <c r="J89" i="3"/>
  <c r="K89" i="3" s="1"/>
  <c r="F89" i="3" s="1"/>
  <c r="G89" i="3" s="1"/>
  <c r="J88" i="3"/>
  <c r="K88" i="3" s="1"/>
  <c r="F88" i="3" s="1"/>
  <c r="G88" i="3" s="1"/>
  <c r="J87" i="3"/>
  <c r="K87" i="3" s="1"/>
  <c r="F87" i="3" s="1"/>
  <c r="G87" i="3" s="1"/>
  <c r="J86" i="3"/>
  <c r="K86" i="3" s="1"/>
  <c r="F86" i="3" s="1"/>
  <c r="G86" i="3" s="1"/>
  <c r="J85" i="3"/>
  <c r="K85" i="3" s="1"/>
  <c r="F85" i="3" s="1"/>
  <c r="G85" i="3" s="1"/>
  <c r="J84" i="3"/>
  <c r="K84" i="3" s="1"/>
  <c r="F84" i="3" s="1"/>
  <c r="G84" i="3" s="1"/>
  <c r="J83" i="3"/>
  <c r="K83" i="3" s="1"/>
  <c r="F83" i="3" s="1"/>
  <c r="G83" i="3" s="1"/>
  <c r="J82" i="3"/>
  <c r="K82" i="3" s="1"/>
  <c r="F82" i="3" s="1"/>
  <c r="G82" i="3" s="1"/>
  <c r="J79" i="3"/>
  <c r="K79" i="3" s="1"/>
  <c r="F79" i="3" s="1"/>
  <c r="G79" i="3" s="1"/>
  <c r="J78" i="3"/>
  <c r="K78" i="3" s="1"/>
  <c r="F78" i="3" s="1"/>
  <c r="G78" i="3" s="1"/>
  <c r="J77" i="3"/>
  <c r="K77" i="3" s="1"/>
  <c r="F77" i="3" s="1"/>
  <c r="G77" i="3" s="1"/>
  <c r="J76" i="3"/>
  <c r="K76" i="3" s="1"/>
  <c r="F76" i="3" s="1"/>
  <c r="G76" i="3" s="1"/>
  <c r="J75" i="3"/>
  <c r="K75" i="3" s="1"/>
  <c r="F75" i="3" s="1"/>
  <c r="G75" i="3" s="1"/>
  <c r="J74" i="3"/>
  <c r="K74" i="3" s="1"/>
  <c r="F74" i="3" s="1"/>
  <c r="G74" i="3" s="1"/>
  <c r="J73" i="3"/>
  <c r="K73" i="3" s="1"/>
  <c r="F73" i="3" s="1"/>
  <c r="G73" i="3" s="1"/>
  <c r="J72" i="3"/>
  <c r="K72" i="3" s="1"/>
  <c r="F72" i="3" s="1"/>
  <c r="G72" i="3" s="1"/>
  <c r="J61" i="3"/>
  <c r="K61" i="3" s="1"/>
  <c r="F61" i="3" s="1"/>
  <c r="G61" i="3" s="1"/>
  <c r="J60" i="3"/>
  <c r="K60" i="3" s="1"/>
  <c r="F60" i="3" s="1"/>
  <c r="G60" i="3" s="1"/>
  <c r="J59" i="3"/>
  <c r="K59" i="3" s="1"/>
  <c r="F59" i="3" s="1"/>
  <c r="G59" i="3" s="1"/>
  <c r="J58" i="3"/>
  <c r="K58" i="3" s="1"/>
  <c r="F58" i="3" s="1"/>
  <c r="G58" i="3" s="1"/>
  <c r="J56" i="3"/>
  <c r="K56" i="3" s="1"/>
  <c r="F56" i="3" s="1"/>
  <c r="G56" i="3" s="1"/>
  <c r="J55" i="3"/>
  <c r="K55" i="3" s="1"/>
  <c r="F55" i="3" s="1"/>
  <c r="G55" i="3" s="1"/>
  <c r="J53" i="3"/>
  <c r="K53" i="3" s="1"/>
  <c r="F53" i="3" s="1"/>
  <c r="G53" i="3" s="1"/>
  <c r="J52" i="3"/>
  <c r="K52" i="3" s="1"/>
  <c r="F52" i="3" s="1"/>
  <c r="G52" i="3" s="1"/>
  <c r="J51" i="3"/>
  <c r="K51" i="3" s="1"/>
  <c r="F51" i="3" s="1"/>
  <c r="G51" i="3" s="1"/>
  <c r="J50" i="3"/>
  <c r="K50" i="3" s="1"/>
  <c r="F50" i="3" s="1"/>
  <c r="G50" i="3" s="1"/>
  <c r="J49" i="3"/>
  <c r="K49" i="3" s="1"/>
  <c r="F49" i="3" s="1"/>
  <c r="G49" i="3" s="1"/>
  <c r="J48" i="3"/>
  <c r="K48" i="3" s="1"/>
  <c r="F48" i="3" s="1"/>
  <c r="G48" i="3" s="1"/>
  <c r="J47" i="3"/>
  <c r="K47" i="3" s="1"/>
  <c r="F47" i="3" s="1"/>
  <c r="G47" i="3" s="1"/>
  <c r="J46" i="3"/>
  <c r="K46" i="3" s="1"/>
  <c r="F46" i="3" s="1"/>
  <c r="G46" i="3" s="1"/>
  <c r="J45" i="3"/>
  <c r="K45" i="3" s="1"/>
  <c r="F45" i="3" s="1"/>
  <c r="G45" i="3" s="1"/>
  <c r="J44" i="3"/>
  <c r="K44" i="3" s="1"/>
  <c r="F44" i="3" s="1"/>
  <c r="G44" i="3" s="1"/>
  <c r="J43" i="3"/>
  <c r="K43" i="3" s="1"/>
  <c r="F43" i="3" s="1"/>
  <c r="G43" i="3" s="1"/>
  <c r="J42" i="3"/>
  <c r="K42" i="3" s="1"/>
  <c r="F42" i="3" s="1"/>
  <c r="G42" i="3" s="1"/>
  <c r="J41" i="3"/>
  <c r="K41" i="3" s="1"/>
  <c r="F41" i="3" s="1"/>
  <c r="G41" i="3" s="1"/>
  <c r="F40" i="3"/>
  <c r="G40" i="3" s="1"/>
  <c r="J39" i="3"/>
  <c r="K39" i="3" s="1"/>
  <c r="F39" i="3" s="1"/>
  <c r="G39" i="3" s="1"/>
  <c r="J37" i="3"/>
  <c r="K37" i="3" s="1"/>
  <c r="F37" i="3" s="1"/>
  <c r="G37" i="3" s="1"/>
  <c r="J36" i="3"/>
  <c r="K36" i="3" s="1"/>
  <c r="F36" i="3" s="1"/>
  <c r="G36" i="3" s="1"/>
  <c r="J35" i="3"/>
  <c r="K35" i="3" s="1"/>
  <c r="F35" i="3" s="1"/>
  <c r="G35" i="3" s="1"/>
  <c r="J34" i="3"/>
  <c r="K34" i="3" s="1"/>
  <c r="F34" i="3" s="1"/>
  <c r="G34" i="3" s="1"/>
  <c r="J33" i="3"/>
  <c r="K33" i="3" s="1"/>
  <c r="F33" i="3" s="1"/>
  <c r="G33" i="3" s="1"/>
  <c r="J31" i="3"/>
  <c r="K31" i="3" s="1"/>
  <c r="F31" i="3" s="1"/>
  <c r="G31" i="3" s="1"/>
  <c r="J29" i="3"/>
  <c r="K29" i="3" s="1"/>
  <c r="F29" i="3" s="1"/>
  <c r="G29" i="3" s="1"/>
  <c r="J28" i="3"/>
  <c r="K28" i="3" s="1"/>
  <c r="F28" i="3" s="1"/>
  <c r="G28" i="3" s="1"/>
  <c r="J27" i="3"/>
  <c r="K27" i="3" s="1"/>
  <c r="F27" i="3" s="1"/>
  <c r="G27" i="3" s="1"/>
  <c r="J26" i="3"/>
  <c r="K26" i="3" s="1"/>
  <c r="F26" i="3" s="1"/>
  <c r="G26" i="3" s="1"/>
  <c r="J25" i="3"/>
  <c r="K25" i="3" s="1"/>
  <c r="F25" i="3" s="1"/>
  <c r="G25" i="3" s="1"/>
  <c r="J24" i="3"/>
  <c r="K24" i="3" s="1"/>
  <c r="F24" i="3" s="1"/>
  <c r="G24" i="3" s="1"/>
  <c r="J23" i="3"/>
  <c r="K23" i="3" s="1"/>
  <c r="F23" i="3" s="1"/>
  <c r="G23" i="3" s="1"/>
  <c r="J19" i="3"/>
  <c r="K19" i="3" s="1"/>
  <c r="F19" i="3" s="1"/>
  <c r="G19" i="3" s="1"/>
  <c r="J17" i="3"/>
  <c r="K17" i="3" s="1"/>
  <c r="F17" i="3" s="1"/>
  <c r="G17" i="3" s="1"/>
  <c r="J13" i="3"/>
  <c r="K13" i="3" s="1"/>
  <c r="F13" i="3" s="1"/>
  <c r="G13" i="3" s="1"/>
  <c r="J12" i="3"/>
  <c r="K12" i="3" s="1"/>
  <c r="F12" i="3" s="1"/>
  <c r="G12" i="3" s="1"/>
  <c r="J11" i="3"/>
  <c r="K11" i="3" s="1"/>
  <c r="F11" i="3" s="1"/>
  <c r="G11" i="3" s="1"/>
  <c r="J10" i="3"/>
  <c r="K10" i="3" s="1"/>
  <c r="F10" i="3" s="1"/>
  <c r="G10" i="3" s="1"/>
  <c r="J9" i="3"/>
  <c r="K9" i="3" s="1"/>
  <c r="F9" i="3" s="1"/>
  <c r="G9" i="3" s="1"/>
  <c r="J8" i="3"/>
  <c r="K8" i="3" s="1"/>
  <c r="F8" i="3" s="1"/>
  <c r="G8" i="3" s="1"/>
  <c r="G433" i="2"/>
  <c r="J431" i="2"/>
  <c r="K431" i="2" s="1"/>
  <c r="E431" i="2" s="1"/>
  <c r="F431" i="2" s="1"/>
  <c r="G431" i="2" s="1"/>
  <c r="J430" i="2"/>
  <c r="K430" i="2" s="1"/>
  <c r="E430" i="2" s="1"/>
  <c r="F430" i="2" s="1"/>
  <c r="G430" i="2" s="1"/>
  <c r="J429" i="2"/>
  <c r="K429" i="2" s="1"/>
  <c r="E429" i="2" s="1"/>
  <c r="F429" i="2" s="1"/>
  <c r="G429" i="2" s="1"/>
  <c r="J428" i="2"/>
  <c r="K428" i="2" s="1"/>
  <c r="E428" i="2" s="1"/>
  <c r="F428" i="2" s="1"/>
  <c r="G428" i="2" s="1"/>
  <c r="J427" i="2"/>
  <c r="K427" i="2" s="1"/>
  <c r="E427" i="2" s="1"/>
  <c r="F427" i="2" s="1"/>
  <c r="G427" i="2" s="1"/>
  <c r="J424" i="2"/>
  <c r="K424" i="2" s="1"/>
  <c r="E424" i="2" s="1"/>
  <c r="F424" i="2" s="1"/>
  <c r="G424" i="2" s="1"/>
  <c r="J423" i="2"/>
  <c r="K423" i="2" s="1"/>
  <c r="E423" i="2" s="1"/>
  <c r="F423" i="2" s="1"/>
  <c r="G423" i="2" s="1"/>
  <c r="J422" i="2"/>
  <c r="K422" i="2" s="1"/>
  <c r="E422" i="2" s="1"/>
  <c r="F422" i="2" s="1"/>
  <c r="G422" i="2" s="1"/>
  <c r="J421" i="2"/>
  <c r="K421" i="2" s="1"/>
  <c r="E421" i="2" s="1"/>
  <c r="F421" i="2" s="1"/>
  <c r="G421" i="2" s="1"/>
  <c r="J420" i="2"/>
  <c r="K420" i="2" s="1"/>
  <c r="E420" i="2" s="1"/>
  <c r="F420" i="2" s="1"/>
  <c r="G420" i="2" s="1"/>
  <c r="J419" i="2"/>
  <c r="K419" i="2" s="1"/>
  <c r="E419" i="2" s="1"/>
  <c r="F419" i="2" s="1"/>
  <c r="G419" i="2" s="1"/>
  <c r="J418" i="2"/>
  <c r="K418" i="2" s="1"/>
  <c r="E418" i="2" s="1"/>
  <c r="F418" i="2" s="1"/>
  <c r="G418" i="2" s="1"/>
  <c r="J417" i="2"/>
  <c r="K417" i="2" s="1"/>
  <c r="E417" i="2" s="1"/>
  <c r="F417" i="2" s="1"/>
  <c r="G417" i="2" s="1"/>
  <c r="J416" i="2"/>
  <c r="K416" i="2" s="1"/>
  <c r="E416" i="2" s="1"/>
  <c r="F416" i="2" s="1"/>
  <c r="G416" i="2" s="1"/>
  <c r="J413" i="2"/>
  <c r="K413" i="2" s="1"/>
  <c r="E413" i="2" s="1"/>
  <c r="F413" i="2" s="1"/>
  <c r="G413" i="2" s="1"/>
  <c r="G412" i="2" s="1"/>
  <c r="J410" i="2"/>
  <c r="K410" i="2" s="1"/>
  <c r="E410" i="2" s="1"/>
  <c r="F410" i="2" s="1"/>
  <c r="G410" i="2" s="1"/>
  <c r="J409" i="2"/>
  <c r="K409" i="2" s="1"/>
  <c r="E409" i="2" s="1"/>
  <c r="F409" i="2" s="1"/>
  <c r="G409" i="2" s="1"/>
  <c r="J408" i="2"/>
  <c r="K408" i="2" s="1"/>
  <c r="E408" i="2" s="1"/>
  <c r="F408" i="2" s="1"/>
  <c r="G408" i="2" s="1"/>
  <c r="J407" i="2"/>
  <c r="K407" i="2" s="1"/>
  <c r="E407" i="2" s="1"/>
  <c r="F407" i="2" s="1"/>
  <c r="G407" i="2" s="1"/>
  <c r="J405" i="2"/>
  <c r="K405" i="2" s="1"/>
  <c r="E405" i="2" s="1"/>
  <c r="F405" i="2" s="1"/>
  <c r="G405" i="2" s="1"/>
  <c r="J404" i="2"/>
  <c r="K404" i="2" s="1"/>
  <c r="E404" i="2" s="1"/>
  <c r="F404" i="2" s="1"/>
  <c r="G404" i="2" s="1"/>
  <c r="J403" i="2"/>
  <c r="K403" i="2" s="1"/>
  <c r="E403" i="2" s="1"/>
  <c r="F403" i="2" s="1"/>
  <c r="G403" i="2" s="1"/>
  <c r="J402" i="2"/>
  <c r="K402" i="2" s="1"/>
  <c r="E402" i="2" s="1"/>
  <c r="F402" i="2" s="1"/>
  <c r="G402" i="2" s="1"/>
  <c r="J401" i="2"/>
  <c r="K401" i="2" s="1"/>
  <c r="E401" i="2" s="1"/>
  <c r="F401" i="2" s="1"/>
  <c r="G401" i="2" s="1"/>
  <c r="J400" i="2"/>
  <c r="K400" i="2" s="1"/>
  <c r="E400" i="2" s="1"/>
  <c r="F400" i="2" s="1"/>
  <c r="G400" i="2" s="1"/>
  <c r="J399" i="2"/>
  <c r="K399" i="2" s="1"/>
  <c r="E399" i="2" s="1"/>
  <c r="F399" i="2" s="1"/>
  <c r="G399" i="2" s="1"/>
  <c r="J396" i="2"/>
  <c r="K396" i="2" s="1"/>
  <c r="E396" i="2" s="1"/>
  <c r="F396" i="2" s="1"/>
  <c r="G396" i="2" s="1"/>
  <c r="J395" i="2"/>
  <c r="K395" i="2" s="1"/>
  <c r="E395" i="2" s="1"/>
  <c r="F395" i="2" s="1"/>
  <c r="G395" i="2" s="1"/>
  <c r="J394" i="2"/>
  <c r="K394" i="2" s="1"/>
  <c r="E394" i="2" s="1"/>
  <c r="F394" i="2" s="1"/>
  <c r="G394" i="2" s="1"/>
  <c r="J393" i="2"/>
  <c r="K393" i="2" s="1"/>
  <c r="E393" i="2" s="1"/>
  <c r="F393" i="2" s="1"/>
  <c r="G393" i="2" s="1"/>
  <c r="J392" i="2"/>
  <c r="K392" i="2" s="1"/>
  <c r="E392" i="2" s="1"/>
  <c r="F392" i="2" s="1"/>
  <c r="G392" i="2" s="1"/>
  <c r="J391" i="2"/>
  <c r="K391" i="2" s="1"/>
  <c r="E391" i="2" s="1"/>
  <c r="F391" i="2" s="1"/>
  <c r="G391" i="2" s="1"/>
  <c r="J390" i="2"/>
  <c r="K390" i="2" s="1"/>
  <c r="E390" i="2" s="1"/>
  <c r="F390" i="2" s="1"/>
  <c r="G390" i="2" s="1"/>
  <c r="J389" i="2"/>
  <c r="K389" i="2" s="1"/>
  <c r="E389" i="2" s="1"/>
  <c r="F389" i="2" s="1"/>
  <c r="G389" i="2" s="1"/>
  <c r="J388" i="2"/>
  <c r="K388" i="2" s="1"/>
  <c r="E388" i="2" s="1"/>
  <c r="F388" i="2" s="1"/>
  <c r="G388" i="2" s="1"/>
  <c r="J387" i="2"/>
  <c r="K387" i="2" s="1"/>
  <c r="E387" i="2" s="1"/>
  <c r="F387" i="2" s="1"/>
  <c r="G387" i="2" s="1"/>
  <c r="J386" i="2"/>
  <c r="K386" i="2" s="1"/>
  <c r="E386" i="2" s="1"/>
  <c r="F386" i="2" s="1"/>
  <c r="G386" i="2" s="1"/>
  <c r="J385" i="2"/>
  <c r="K385" i="2" s="1"/>
  <c r="E385" i="2" s="1"/>
  <c r="F385" i="2" s="1"/>
  <c r="G385" i="2" s="1"/>
  <c r="J382" i="2"/>
  <c r="K382" i="2" s="1"/>
  <c r="E382" i="2" s="1"/>
  <c r="F382" i="2" s="1"/>
  <c r="G382" i="2" s="1"/>
  <c r="G381" i="2" s="1"/>
  <c r="J379" i="2"/>
  <c r="K379" i="2" s="1"/>
  <c r="E379" i="2" s="1"/>
  <c r="F379" i="2" s="1"/>
  <c r="G379" i="2" s="1"/>
  <c r="J378" i="2"/>
  <c r="K378" i="2" s="1"/>
  <c r="E378" i="2" s="1"/>
  <c r="F378" i="2" s="1"/>
  <c r="G378" i="2" s="1"/>
  <c r="J377" i="2"/>
  <c r="K377" i="2" s="1"/>
  <c r="E377" i="2" s="1"/>
  <c r="F377" i="2" s="1"/>
  <c r="G377" i="2" s="1"/>
  <c r="J376" i="2"/>
  <c r="K376" i="2" s="1"/>
  <c r="E376" i="2" s="1"/>
  <c r="F376" i="2" s="1"/>
  <c r="G376" i="2" s="1"/>
  <c r="J374" i="2"/>
  <c r="K374" i="2" s="1"/>
  <c r="E374" i="2" s="1"/>
  <c r="F374" i="2" s="1"/>
  <c r="G374" i="2" s="1"/>
  <c r="J373" i="2"/>
  <c r="K373" i="2" s="1"/>
  <c r="E373" i="2" s="1"/>
  <c r="F373" i="2" s="1"/>
  <c r="G373" i="2" s="1"/>
  <c r="J371" i="2"/>
  <c r="K371" i="2" s="1"/>
  <c r="E371" i="2" s="1"/>
  <c r="F371" i="2" s="1"/>
  <c r="G371" i="2" s="1"/>
  <c r="J370" i="2"/>
  <c r="K370" i="2" s="1"/>
  <c r="E370" i="2" s="1"/>
  <c r="F370" i="2" s="1"/>
  <c r="G370" i="2" s="1"/>
  <c r="J369" i="2"/>
  <c r="K369" i="2" s="1"/>
  <c r="E369" i="2" s="1"/>
  <c r="F369" i="2" s="1"/>
  <c r="G369" i="2" s="1"/>
  <c r="J367" i="2"/>
  <c r="K367" i="2" s="1"/>
  <c r="E367" i="2" s="1"/>
  <c r="F367" i="2" s="1"/>
  <c r="G367" i="2" s="1"/>
  <c r="J365" i="2"/>
  <c r="K365" i="2" s="1"/>
  <c r="E365" i="2" s="1"/>
  <c r="F365" i="2" s="1"/>
  <c r="G365" i="2" s="1"/>
  <c r="J364" i="2"/>
  <c r="K364" i="2" s="1"/>
  <c r="E364" i="2" s="1"/>
  <c r="F364" i="2" s="1"/>
  <c r="G364" i="2" s="1"/>
  <c r="J362" i="2"/>
  <c r="K362" i="2" s="1"/>
  <c r="E362" i="2" s="1"/>
  <c r="F362" i="2" s="1"/>
  <c r="G362" i="2" s="1"/>
  <c r="J361" i="2"/>
  <c r="K361" i="2" s="1"/>
  <c r="E361" i="2" s="1"/>
  <c r="F361" i="2" s="1"/>
  <c r="G361" i="2" s="1"/>
  <c r="J360" i="2"/>
  <c r="K360" i="2" s="1"/>
  <c r="E360" i="2" s="1"/>
  <c r="F360" i="2" s="1"/>
  <c r="G360" i="2" s="1"/>
  <c r="J359" i="2"/>
  <c r="K359" i="2" s="1"/>
  <c r="E359" i="2" s="1"/>
  <c r="F359" i="2" s="1"/>
  <c r="G359" i="2" s="1"/>
  <c r="J358" i="2"/>
  <c r="K358" i="2" s="1"/>
  <c r="E358" i="2" s="1"/>
  <c r="F358" i="2" s="1"/>
  <c r="G358" i="2" s="1"/>
  <c r="J357" i="2"/>
  <c r="K357" i="2" s="1"/>
  <c r="E357" i="2" s="1"/>
  <c r="F357" i="2" s="1"/>
  <c r="G357" i="2" s="1"/>
  <c r="J356" i="2"/>
  <c r="K356" i="2" s="1"/>
  <c r="E356" i="2" s="1"/>
  <c r="F356" i="2" s="1"/>
  <c r="G356" i="2" s="1"/>
  <c r="J355" i="2"/>
  <c r="K355" i="2" s="1"/>
  <c r="E355" i="2" s="1"/>
  <c r="F355" i="2" s="1"/>
  <c r="G355" i="2" s="1"/>
  <c r="J354" i="2"/>
  <c r="K354" i="2" s="1"/>
  <c r="E354" i="2" s="1"/>
  <c r="F354" i="2" s="1"/>
  <c r="G354" i="2" s="1"/>
  <c r="J353" i="2"/>
  <c r="K353" i="2" s="1"/>
  <c r="E353" i="2" s="1"/>
  <c r="F353" i="2" s="1"/>
  <c r="G353" i="2" s="1"/>
  <c r="J352" i="2"/>
  <c r="K352" i="2" s="1"/>
  <c r="E352" i="2" s="1"/>
  <c r="F352" i="2" s="1"/>
  <c r="G352" i="2" s="1"/>
  <c r="J348" i="2"/>
  <c r="K348" i="2" s="1"/>
  <c r="E348" i="2" s="1"/>
  <c r="F348" i="2" s="1"/>
  <c r="G348" i="2" s="1"/>
  <c r="J347" i="2"/>
  <c r="K347" i="2" s="1"/>
  <c r="E347" i="2" s="1"/>
  <c r="F347" i="2" s="1"/>
  <c r="G347" i="2" s="1"/>
  <c r="J346" i="2"/>
  <c r="K346" i="2" s="1"/>
  <c r="E346" i="2" s="1"/>
  <c r="F346" i="2" s="1"/>
  <c r="G346" i="2" s="1"/>
  <c r="J345" i="2"/>
  <c r="K345" i="2" s="1"/>
  <c r="E345" i="2" s="1"/>
  <c r="F345" i="2" s="1"/>
  <c r="G345" i="2" s="1"/>
  <c r="J342" i="2"/>
  <c r="K342" i="2" s="1"/>
  <c r="E342" i="2" s="1"/>
  <c r="F342" i="2" s="1"/>
  <c r="G342" i="2" s="1"/>
  <c r="J341" i="2"/>
  <c r="K341" i="2" s="1"/>
  <c r="E341" i="2" s="1"/>
  <c r="F341" i="2" s="1"/>
  <c r="G341" i="2" s="1"/>
  <c r="J340" i="2"/>
  <c r="K340" i="2" s="1"/>
  <c r="E340" i="2" s="1"/>
  <c r="F340" i="2" s="1"/>
  <c r="G340" i="2" s="1"/>
  <c r="J339" i="2"/>
  <c r="K339" i="2" s="1"/>
  <c r="E339" i="2" s="1"/>
  <c r="F339" i="2" s="1"/>
  <c r="G339" i="2" s="1"/>
  <c r="J338" i="2"/>
  <c r="K338" i="2" s="1"/>
  <c r="E338" i="2" s="1"/>
  <c r="F338" i="2" s="1"/>
  <c r="G338" i="2" s="1"/>
  <c r="J337" i="2"/>
  <c r="K337" i="2" s="1"/>
  <c r="E337" i="2" s="1"/>
  <c r="F337" i="2" s="1"/>
  <c r="G337" i="2" s="1"/>
  <c r="J336" i="2"/>
  <c r="K336" i="2" s="1"/>
  <c r="E336" i="2" s="1"/>
  <c r="F336" i="2" s="1"/>
  <c r="G336" i="2" s="1"/>
  <c r="J335" i="2"/>
  <c r="K335" i="2" s="1"/>
  <c r="E335" i="2" s="1"/>
  <c r="F335" i="2" s="1"/>
  <c r="G335" i="2" s="1"/>
  <c r="J334" i="2"/>
  <c r="K334" i="2" s="1"/>
  <c r="E334" i="2" s="1"/>
  <c r="F334" i="2" s="1"/>
  <c r="G334" i="2" s="1"/>
  <c r="J333" i="2"/>
  <c r="K333" i="2" s="1"/>
  <c r="E333" i="2" s="1"/>
  <c r="F333" i="2" s="1"/>
  <c r="G333" i="2" s="1"/>
  <c r="J331" i="2"/>
  <c r="K331" i="2" s="1"/>
  <c r="E331" i="2" s="1"/>
  <c r="F331" i="2" s="1"/>
  <c r="G331" i="2" s="1"/>
  <c r="J330" i="2"/>
  <c r="K330" i="2" s="1"/>
  <c r="E330" i="2" s="1"/>
  <c r="F330" i="2" s="1"/>
  <c r="G330" i="2" s="1"/>
  <c r="J329" i="2"/>
  <c r="K329" i="2" s="1"/>
  <c r="E329" i="2" s="1"/>
  <c r="F329" i="2" s="1"/>
  <c r="G329" i="2" s="1"/>
  <c r="J328" i="2"/>
  <c r="K328" i="2" s="1"/>
  <c r="E328" i="2" s="1"/>
  <c r="F328" i="2" s="1"/>
  <c r="G328" i="2" s="1"/>
  <c r="J327" i="2"/>
  <c r="K327" i="2" s="1"/>
  <c r="E327" i="2" s="1"/>
  <c r="F327" i="2" s="1"/>
  <c r="G327" i="2" s="1"/>
  <c r="J326" i="2"/>
  <c r="K326" i="2" s="1"/>
  <c r="E326" i="2" s="1"/>
  <c r="F326" i="2" s="1"/>
  <c r="G326" i="2" s="1"/>
  <c r="J324" i="2"/>
  <c r="K324" i="2" s="1"/>
  <c r="E324" i="2" s="1"/>
  <c r="F324" i="2" s="1"/>
  <c r="G324" i="2" s="1"/>
  <c r="J323" i="2"/>
  <c r="K323" i="2" s="1"/>
  <c r="E323" i="2" s="1"/>
  <c r="F323" i="2" s="1"/>
  <c r="G323" i="2" s="1"/>
  <c r="J322" i="2"/>
  <c r="K322" i="2" s="1"/>
  <c r="E322" i="2" s="1"/>
  <c r="F322" i="2" s="1"/>
  <c r="G322" i="2" s="1"/>
  <c r="J321" i="2"/>
  <c r="K321" i="2" s="1"/>
  <c r="E321" i="2" s="1"/>
  <c r="F321" i="2" s="1"/>
  <c r="G321" i="2" s="1"/>
  <c r="J320" i="2"/>
  <c r="K320" i="2" s="1"/>
  <c r="E320" i="2" s="1"/>
  <c r="F320" i="2" s="1"/>
  <c r="G320" i="2" s="1"/>
  <c r="J319" i="2"/>
  <c r="K319" i="2" s="1"/>
  <c r="E319" i="2" s="1"/>
  <c r="F319" i="2" s="1"/>
  <c r="G319" i="2" s="1"/>
  <c r="J318" i="2"/>
  <c r="K318" i="2" s="1"/>
  <c r="E318" i="2" s="1"/>
  <c r="F318" i="2" s="1"/>
  <c r="G318" i="2" s="1"/>
  <c r="J315" i="2"/>
  <c r="K315" i="2" s="1"/>
  <c r="E315" i="2" s="1"/>
  <c r="F315" i="2" s="1"/>
  <c r="G315" i="2" s="1"/>
  <c r="J314" i="2"/>
  <c r="K314" i="2" s="1"/>
  <c r="E314" i="2" s="1"/>
  <c r="F314" i="2" s="1"/>
  <c r="G314" i="2" s="1"/>
  <c r="J313" i="2"/>
  <c r="K313" i="2" s="1"/>
  <c r="E313" i="2" s="1"/>
  <c r="F313" i="2" s="1"/>
  <c r="G313" i="2" s="1"/>
  <c r="J312" i="2"/>
  <c r="K312" i="2" s="1"/>
  <c r="E312" i="2" s="1"/>
  <c r="F312" i="2" s="1"/>
  <c r="G312" i="2" s="1"/>
  <c r="J311" i="2"/>
  <c r="K311" i="2" s="1"/>
  <c r="E311" i="2" s="1"/>
  <c r="F311" i="2" s="1"/>
  <c r="G311" i="2" s="1"/>
  <c r="J310" i="2"/>
  <c r="K310" i="2" s="1"/>
  <c r="E310" i="2" s="1"/>
  <c r="F310" i="2" s="1"/>
  <c r="G310" i="2" s="1"/>
  <c r="J309" i="2"/>
  <c r="K309" i="2" s="1"/>
  <c r="E309" i="2" s="1"/>
  <c r="F309" i="2" s="1"/>
  <c r="G309" i="2" s="1"/>
  <c r="J308" i="2"/>
  <c r="K308" i="2" s="1"/>
  <c r="E308" i="2" s="1"/>
  <c r="F308" i="2" s="1"/>
  <c r="G308" i="2" s="1"/>
  <c r="F307" i="2"/>
  <c r="G307" i="2" s="1"/>
  <c r="J306" i="2"/>
  <c r="K306" i="2" s="1"/>
  <c r="E306" i="2" s="1"/>
  <c r="F306" i="2" s="1"/>
  <c r="G306" i="2" s="1"/>
  <c r="J305" i="2"/>
  <c r="K305" i="2" s="1"/>
  <c r="E305" i="2" s="1"/>
  <c r="F305" i="2" s="1"/>
  <c r="G305" i="2" s="1"/>
  <c r="J304" i="2"/>
  <c r="K304" i="2" s="1"/>
  <c r="E304" i="2" s="1"/>
  <c r="F304" i="2" s="1"/>
  <c r="G304" i="2" s="1"/>
  <c r="J303" i="2"/>
  <c r="K303" i="2" s="1"/>
  <c r="E303" i="2" s="1"/>
  <c r="F303" i="2" s="1"/>
  <c r="G303" i="2" s="1"/>
  <c r="J302" i="2"/>
  <c r="K302" i="2" s="1"/>
  <c r="E302" i="2" s="1"/>
  <c r="F302" i="2" s="1"/>
  <c r="G302" i="2" s="1"/>
  <c r="J301" i="2"/>
  <c r="K301" i="2" s="1"/>
  <c r="E301" i="2" s="1"/>
  <c r="F301" i="2" s="1"/>
  <c r="G301" i="2" s="1"/>
  <c r="J300" i="2"/>
  <c r="K300" i="2" s="1"/>
  <c r="E300" i="2" s="1"/>
  <c r="F300" i="2" s="1"/>
  <c r="G300" i="2" s="1"/>
  <c r="J299" i="2"/>
  <c r="K299" i="2" s="1"/>
  <c r="E299" i="2" s="1"/>
  <c r="F299" i="2" s="1"/>
  <c r="G299" i="2" s="1"/>
  <c r="J298" i="2"/>
  <c r="K298" i="2" s="1"/>
  <c r="E298" i="2" s="1"/>
  <c r="F298" i="2" s="1"/>
  <c r="G298" i="2" s="1"/>
  <c r="J297" i="2"/>
  <c r="K297" i="2" s="1"/>
  <c r="E297" i="2" s="1"/>
  <c r="F297" i="2" s="1"/>
  <c r="G297" i="2" s="1"/>
  <c r="J296" i="2"/>
  <c r="K296" i="2" s="1"/>
  <c r="E296" i="2" s="1"/>
  <c r="F296" i="2" s="1"/>
  <c r="G296" i="2" s="1"/>
  <c r="J294" i="2"/>
  <c r="K294" i="2" s="1"/>
  <c r="E294" i="2" s="1"/>
  <c r="F294" i="2" s="1"/>
  <c r="G294" i="2" s="1"/>
  <c r="J293" i="2"/>
  <c r="K293" i="2" s="1"/>
  <c r="E293" i="2" s="1"/>
  <c r="F293" i="2" s="1"/>
  <c r="G293" i="2" s="1"/>
  <c r="J292" i="2"/>
  <c r="K292" i="2" s="1"/>
  <c r="E292" i="2" s="1"/>
  <c r="F292" i="2" s="1"/>
  <c r="G292" i="2" s="1"/>
  <c r="J291" i="2"/>
  <c r="K291" i="2" s="1"/>
  <c r="E291" i="2" s="1"/>
  <c r="F291" i="2" s="1"/>
  <c r="G291" i="2" s="1"/>
  <c r="J290" i="2"/>
  <c r="K290" i="2" s="1"/>
  <c r="E290" i="2" s="1"/>
  <c r="F290" i="2" s="1"/>
  <c r="G290" i="2" s="1"/>
  <c r="J286" i="2"/>
  <c r="K286" i="2" s="1"/>
  <c r="E286" i="2" s="1"/>
  <c r="F286" i="2" s="1"/>
  <c r="G286" i="2" s="1"/>
  <c r="J285" i="2"/>
  <c r="K285" i="2" s="1"/>
  <c r="E285" i="2" s="1"/>
  <c r="F285" i="2" s="1"/>
  <c r="G285" i="2" s="1"/>
  <c r="J284" i="2"/>
  <c r="K284" i="2" s="1"/>
  <c r="E284" i="2" s="1"/>
  <c r="F284" i="2" s="1"/>
  <c r="G284" i="2" s="1"/>
  <c r="J283" i="2"/>
  <c r="K283" i="2" s="1"/>
  <c r="E283" i="2" s="1"/>
  <c r="F283" i="2" s="1"/>
  <c r="G283" i="2" s="1"/>
  <c r="J282" i="2"/>
  <c r="K282" i="2" s="1"/>
  <c r="E282" i="2" s="1"/>
  <c r="F282" i="2" s="1"/>
  <c r="G282" i="2" s="1"/>
  <c r="J281" i="2"/>
  <c r="K281" i="2" s="1"/>
  <c r="E281" i="2" s="1"/>
  <c r="F281" i="2" s="1"/>
  <c r="G281" i="2" s="1"/>
  <c r="J280" i="2"/>
  <c r="K280" i="2" s="1"/>
  <c r="E280" i="2" s="1"/>
  <c r="F280" i="2" s="1"/>
  <c r="G280" i="2" s="1"/>
  <c r="J279" i="2"/>
  <c r="K279" i="2" s="1"/>
  <c r="E279" i="2" s="1"/>
  <c r="F279" i="2" s="1"/>
  <c r="G279" i="2" s="1"/>
  <c r="J278" i="2"/>
  <c r="K278" i="2" s="1"/>
  <c r="E278" i="2" s="1"/>
  <c r="F278" i="2" s="1"/>
  <c r="G278" i="2" s="1"/>
  <c r="J277" i="2"/>
  <c r="K277" i="2" s="1"/>
  <c r="E277" i="2" s="1"/>
  <c r="F277" i="2" s="1"/>
  <c r="G277" i="2" s="1"/>
  <c r="J276" i="2"/>
  <c r="K276" i="2" s="1"/>
  <c r="E276" i="2" s="1"/>
  <c r="F276" i="2" s="1"/>
  <c r="G276" i="2" s="1"/>
  <c r="J275" i="2"/>
  <c r="K275" i="2" s="1"/>
  <c r="E275" i="2" s="1"/>
  <c r="F275" i="2" s="1"/>
  <c r="G275" i="2" s="1"/>
  <c r="J274" i="2"/>
  <c r="K274" i="2" s="1"/>
  <c r="E274" i="2" s="1"/>
  <c r="F274" i="2" s="1"/>
  <c r="G274" i="2" s="1"/>
  <c r="J273" i="2"/>
  <c r="K273" i="2" s="1"/>
  <c r="E273" i="2" s="1"/>
  <c r="F273" i="2" s="1"/>
  <c r="G273" i="2" s="1"/>
  <c r="J272" i="2"/>
  <c r="K272" i="2" s="1"/>
  <c r="E272" i="2" s="1"/>
  <c r="F272" i="2" s="1"/>
  <c r="G272" i="2" s="1"/>
  <c r="J271" i="2"/>
  <c r="K271" i="2" s="1"/>
  <c r="E271" i="2" s="1"/>
  <c r="F271" i="2" s="1"/>
  <c r="G271" i="2" s="1"/>
  <c r="J270" i="2"/>
  <c r="K270" i="2" s="1"/>
  <c r="E270" i="2" s="1"/>
  <c r="F270" i="2" s="1"/>
  <c r="G270" i="2" s="1"/>
  <c r="J269" i="2"/>
  <c r="K269" i="2" s="1"/>
  <c r="E269" i="2" s="1"/>
  <c r="F269" i="2" s="1"/>
  <c r="G269" i="2" s="1"/>
  <c r="J268" i="2"/>
  <c r="K268" i="2" s="1"/>
  <c r="E268" i="2" s="1"/>
  <c r="F268" i="2" s="1"/>
  <c r="G268" i="2" s="1"/>
  <c r="J267" i="2"/>
  <c r="K267" i="2" s="1"/>
  <c r="E267" i="2" s="1"/>
  <c r="F267" i="2" s="1"/>
  <c r="G267" i="2" s="1"/>
  <c r="J266" i="2"/>
  <c r="K266" i="2" s="1"/>
  <c r="E266" i="2" s="1"/>
  <c r="F266" i="2" s="1"/>
  <c r="G266" i="2" s="1"/>
  <c r="J265" i="2"/>
  <c r="K265" i="2" s="1"/>
  <c r="E265" i="2" s="1"/>
  <c r="F265" i="2" s="1"/>
  <c r="G265" i="2" s="1"/>
  <c r="J264" i="2"/>
  <c r="K264" i="2" s="1"/>
  <c r="E264" i="2" s="1"/>
  <c r="F264" i="2" s="1"/>
  <c r="G264" i="2" s="1"/>
  <c r="J263" i="2"/>
  <c r="K263" i="2" s="1"/>
  <c r="E263" i="2" s="1"/>
  <c r="F263" i="2" s="1"/>
  <c r="G263" i="2" s="1"/>
  <c r="J262" i="2"/>
  <c r="K262" i="2" s="1"/>
  <c r="E262" i="2" s="1"/>
  <c r="F262" i="2" s="1"/>
  <c r="G262" i="2" s="1"/>
  <c r="J261" i="2"/>
  <c r="K261" i="2" s="1"/>
  <c r="E261" i="2" s="1"/>
  <c r="F261" i="2" s="1"/>
  <c r="G261" i="2" s="1"/>
  <c r="J260" i="2"/>
  <c r="K260" i="2" s="1"/>
  <c r="E260" i="2" s="1"/>
  <c r="F260" i="2" s="1"/>
  <c r="G260" i="2" s="1"/>
  <c r="J259" i="2"/>
  <c r="K259" i="2" s="1"/>
  <c r="E259" i="2" s="1"/>
  <c r="F259" i="2" s="1"/>
  <c r="G259" i="2" s="1"/>
  <c r="J256" i="2"/>
  <c r="K256" i="2" s="1"/>
  <c r="E256" i="2" s="1"/>
  <c r="F256" i="2" s="1"/>
  <c r="G256" i="2" s="1"/>
  <c r="J255" i="2"/>
  <c r="K255" i="2" s="1"/>
  <c r="E255" i="2" s="1"/>
  <c r="F255" i="2" s="1"/>
  <c r="G255" i="2" s="1"/>
  <c r="J254" i="2"/>
  <c r="K254" i="2" s="1"/>
  <c r="E254" i="2" s="1"/>
  <c r="F254" i="2" s="1"/>
  <c r="G254" i="2" s="1"/>
  <c r="J253" i="2"/>
  <c r="K253" i="2" s="1"/>
  <c r="E253" i="2" s="1"/>
  <c r="F253" i="2" s="1"/>
  <c r="G253" i="2" s="1"/>
  <c r="J252" i="2"/>
  <c r="K252" i="2" s="1"/>
  <c r="E252" i="2" s="1"/>
  <c r="F252" i="2" s="1"/>
  <c r="G252" i="2" s="1"/>
  <c r="J251" i="2"/>
  <c r="K251" i="2" s="1"/>
  <c r="E251" i="2" s="1"/>
  <c r="F251" i="2" s="1"/>
  <c r="G251" i="2" s="1"/>
  <c r="J250" i="2"/>
  <c r="K250" i="2" s="1"/>
  <c r="E250" i="2" s="1"/>
  <c r="F250" i="2" s="1"/>
  <c r="G250" i="2" s="1"/>
  <c r="J249" i="2"/>
  <c r="K249" i="2" s="1"/>
  <c r="E249" i="2" s="1"/>
  <c r="F249" i="2" s="1"/>
  <c r="G249" i="2" s="1"/>
  <c r="J248" i="2"/>
  <c r="K248" i="2" s="1"/>
  <c r="E248" i="2" s="1"/>
  <c r="F248" i="2" s="1"/>
  <c r="G248" i="2" s="1"/>
  <c r="J247" i="2"/>
  <c r="K247" i="2" s="1"/>
  <c r="E247" i="2" s="1"/>
  <c r="F247" i="2" s="1"/>
  <c r="G247" i="2" s="1"/>
  <c r="J246" i="2"/>
  <c r="K246" i="2" s="1"/>
  <c r="E246" i="2" s="1"/>
  <c r="F246" i="2" s="1"/>
  <c r="G246" i="2" s="1"/>
  <c r="J245" i="2"/>
  <c r="K245" i="2" s="1"/>
  <c r="E245" i="2" s="1"/>
  <c r="F245" i="2" s="1"/>
  <c r="G245" i="2" s="1"/>
  <c r="J244" i="2"/>
  <c r="K244" i="2" s="1"/>
  <c r="E244" i="2" s="1"/>
  <c r="F244" i="2" s="1"/>
  <c r="G244" i="2" s="1"/>
  <c r="J243" i="2"/>
  <c r="K243" i="2" s="1"/>
  <c r="E243" i="2" s="1"/>
  <c r="F243" i="2" s="1"/>
  <c r="G243" i="2" s="1"/>
  <c r="J242" i="2"/>
  <c r="K242" i="2" s="1"/>
  <c r="E242" i="2" s="1"/>
  <c r="F242" i="2" s="1"/>
  <c r="G242" i="2" s="1"/>
  <c r="J241" i="2"/>
  <c r="K241" i="2" s="1"/>
  <c r="E241" i="2" s="1"/>
  <c r="F241" i="2" s="1"/>
  <c r="G241" i="2" s="1"/>
  <c r="J240" i="2"/>
  <c r="K240" i="2" s="1"/>
  <c r="E240" i="2" s="1"/>
  <c r="F240" i="2" s="1"/>
  <c r="G240" i="2" s="1"/>
  <c r="J239" i="2"/>
  <c r="K239" i="2" s="1"/>
  <c r="E239" i="2" s="1"/>
  <c r="F239" i="2" s="1"/>
  <c r="G239" i="2" s="1"/>
  <c r="J238" i="2"/>
  <c r="K238" i="2" s="1"/>
  <c r="E238" i="2" s="1"/>
  <c r="F238" i="2" s="1"/>
  <c r="G238" i="2" s="1"/>
  <c r="J237" i="2"/>
  <c r="K237" i="2" s="1"/>
  <c r="E237" i="2" s="1"/>
  <c r="F237" i="2" s="1"/>
  <c r="G237" i="2" s="1"/>
  <c r="J236" i="2"/>
  <c r="K236" i="2" s="1"/>
  <c r="E236" i="2" s="1"/>
  <c r="F236" i="2" s="1"/>
  <c r="G236" i="2" s="1"/>
  <c r="J233" i="2"/>
  <c r="K233" i="2" s="1"/>
  <c r="E233" i="2" s="1"/>
  <c r="F233" i="2" s="1"/>
  <c r="G233" i="2" s="1"/>
  <c r="J232" i="2"/>
  <c r="K232" i="2" s="1"/>
  <c r="E232" i="2" s="1"/>
  <c r="F232" i="2" s="1"/>
  <c r="G232" i="2" s="1"/>
  <c r="J231" i="2"/>
  <c r="K231" i="2" s="1"/>
  <c r="E231" i="2" s="1"/>
  <c r="F231" i="2" s="1"/>
  <c r="G231" i="2" s="1"/>
  <c r="J230" i="2"/>
  <c r="K230" i="2" s="1"/>
  <c r="E230" i="2" s="1"/>
  <c r="F230" i="2" s="1"/>
  <c r="G230" i="2" s="1"/>
  <c r="J229" i="2"/>
  <c r="K229" i="2" s="1"/>
  <c r="E229" i="2" s="1"/>
  <c r="F229" i="2" s="1"/>
  <c r="G229" i="2" s="1"/>
  <c r="J228" i="2"/>
  <c r="K228" i="2" s="1"/>
  <c r="E228" i="2" s="1"/>
  <c r="F228" i="2" s="1"/>
  <c r="G228" i="2" s="1"/>
  <c r="J227" i="2"/>
  <c r="K227" i="2" s="1"/>
  <c r="E227" i="2" s="1"/>
  <c r="F227" i="2" s="1"/>
  <c r="G227" i="2" s="1"/>
  <c r="J226" i="2"/>
  <c r="K226" i="2" s="1"/>
  <c r="E226" i="2" s="1"/>
  <c r="F226" i="2" s="1"/>
  <c r="G226" i="2" s="1"/>
  <c r="J225" i="2"/>
  <c r="K225" i="2" s="1"/>
  <c r="E225" i="2" s="1"/>
  <c r="F225" i="2" s="1"/>
  <c r="G225" i="2" s="1"/>
  <c r="J224" i="2"/>
  <c r="K224" i="2" s="1"/>
  <c r="E224" i="2" s="1"/>
  <c r="F224" i="2" s="1"/>
  <c r="G224" i="2" s="1"/>
  <c r="J223" i="2"/>
  <c r="K223" i="2" s="1"/>
  <c r="E223" i="2" s="1"/>
  <c r="F223" i="2" s="1"/>
  <c r="G223" i="2" s="1"/>
  <c r="J222" i="2"/>
  <c r="K222" i="2" s="1"/>
  <c r="E222" i="2" s="1"/>
  <c r="F222" i="2" s="1"/>
  <c r="G222" i="2" s="1"/>
  <c r="J221" i="2"/>
  <c r="K221" i="2" s="1"/>
  <c r="E221" i="2" s="1"/>
  <c r="F221" i="2" s="1"/>
  <c r="G221" i="2" s="1"/>
  <c r="J220" i="2"/>
  <c r="K220" i="2" s="1"/>
  <c r="E220" i="2" s="1"/>
  <c r="F220" i="2" s="1"/>
  <c r="G220" i="2" s="1"/>
  <c r="J219" i="2"/>
  <c r="K219" i="2" s="1"/>
  <c r="E219" i="2" s="1"/>
  <c r="F219" i="2" s="1"/>
  <c r="G219" i="2" s="1"/>
  <c r="J218" i="2"/>
  <c r="K218" i="2" s="1"/>
  <c r="E218" i="2" s="1"/>
  <c r="F218" i="2" s="1"/>
  <c r="G218" i="2" s="1"/>
  <c r="J217" i="2"/>
  <c r="K217" i="2" s="1"/>
  <c r="E217" i="2" s="1"/>
  <c r="F217" i="2" s="1"/>
  <c r="G217" i="2" s="1"/>
  <c r="J216" i="2"/>
  <c r="K216" i="2" s="1"/>
  <c r="E216" i="2" s="1"/>
  <c r="F216" i="2" s="1"/>
  <c r="G216" i="2" s="1"/>
  <c r="J215" i="2"/>
  <c r="K215" i="2" s="1"/>
  <c r="E215" i="2" s="1"/>
  <c r="F215" i="2" s="1"/>
  <c r="G215" i="2" s="1"/>
  <c r="J214" i="2"/>
  <c r="K214" i="2" s="1"/>
  <c r="E214" i="2" s="1"/>
  <c r="F214" i="2" s="1"/>
  <c r="G214" i="2" s="1"/>
  <c r="J213" i="2"/>
  <c r="K213" i="2" s="1"/>
  <c r="E213" i="2" s="1"/>
  <c r="F213" i="2" s="1"/>
  <c r="G213" i="2" s="1"/>
  <c r="J212" i="2"/>
  <c r="K212" i="2" s="1"/>
  <c r="E212" i="2" s="1"/>
  <c r="F212" i="2" s="1"/>
  <c r="G212" i="2" s="1"/>
  <c r="J211" i="2"/>
  <c r="K211" i="2" s="1"/>
  <c r="E211" i="2" s="1"/>
  <c r="F211" i="2" s="1"/>
  <c r="G211" i="2" s="1"/>
  <c r="J210" i="2"/>
  <c r="K210" i="2" s="1"/>
  <c r="E210" i="2" s="1"/>
  <c r="F210" i="2" s="1"/>
  <c r="G210" i="2" s="1"/>
  <c r="J209" i="2"/>
  <c r="K209" i="2" s="1"/>
  <c r="E209" i="2" s="1"/>
  <c r="F209" i="2" s="1"/>
  <c r="G209" i="2" s="1"/>
  <c r="J208" i="2"/>
  <c r="K208" i="2" s="1"/>
  <c r="E208" i="2" s="1"/>
  <c r="F208" i="2" s="1"/>
  <c r="G208" i="2" s="1"/>
  <c r="J207" i="2"/>
  <c r="K207" i="2" s="1"/>
  <c r="E207" i="2" s="1"/>
  <c r="F207" i="2" s="1"/>
  <c r="G207" i="2" s="1"/>
  <c r="J206" i="2"/>
  <c r="K206" i="2" s="1"/>
  <c r="E206" i="2" s="1"/>
  <c r="F206" i="2" s="1"/>
  <c r="G206" i="2" s="1"/>
  <c r="J203" i="2"/>
  <c r="K203" i="2" s="1"/>
  <c r="E203" i="2" s="1"/>
  <c r="F203" i="2" s="1"/>
  <c r="G203" i="2" s="1"/>
  <c r="J202" i="2"/>
  <c r="K202" i="2" s="1"/>
  <c r="E202" i="2" s="1"/>
  <c r="F202" i="2" s="1"/>
  <c r="G202" i="2" s="1"/>
  <c r="J201" i="2"/>
  <c r="K201" i="2" s="1"/>
  <c r="E201" i="2" s="1"/>
  <c r="F201" i="2" s="1"/>
  <c r="G201" i="2" s="1"/>
  <c r="J200" i="2"/>
  <c r="K200" i="2" s="1"/>
  <c r="E200" i="2" s="1"/>
  <c r="F200" i="2" s="1"/>
  <c r="G200" i="2" s="1"/>
  <c r="J199" i="2"/>
  <c r="K199" i="2" s="1"/>
  <c r="E199" i="2" s="1"/>
  <c r="F199" i="2" s="1"/>
  <c r="G199" i="2" s="1"/>
  <c r="J198" i="2"/>
  <c r="K198" i="2" s="1"/>
  <c r="E198" i="2" s="1"/>
  <c r="F198" i="2" s="1"/>
  <c r="G198" i="2" s="1"/>
  <c r="J197" i="2"/>
  <c r="K197" i="2" s="1"/>
  <c r="E197" i="2" s="1"/>
  <c r="F197" i="2" s="1"/>
  <c r="G197" i="2" s="1"/>
  <c r="J196" i="2"/>
  <c r="K196" i="2" s="1"/>
  <c r="E196" i="2" s="1"/>
  <c r="F196" i="2" s="1"/>
  <c r="G196" i="2" s="1"/>
  <c r="J195" i="2"/>
  <c r="K195" i="2" s="1"/>
  <c r="E195" i="2" s="1"/>
  <c r="F195" i="2" s="1"/>
  <c r="G195" i="2" s="1"/>
  <c r="J194" i="2"/>
  <c r="K194" i="2" s="1"/>
  <c r="E194" i="2" s="1"/>
  <c r="F194" i="2" s="1"/>
  <c r="G194" i="2" s="1"/>
  <c r="J193" i="2"/>
  <c r="K193" i="2" s="1"/>
  <c r="E193" i="2" s="1"/>
  <c r="F193" i="2" s="1"/>
  <c r="G193" i="2" s="1"/>
  <c r="J192" i="2"/>
  <c r="K192" i="2" s="1"/>
  <c r="E192" i="2" s="1"/>
  <c r="F192" i="2" s="1"/>
  <c r="G192" i="2" s="1"/>
  <c r="J191" i="2"/>
  <c r="K191" i="2" s="1"/>
  <c r="E191" i="2" s="1"/>
  <c r="F191" i="2" s="1"/>
  <c r="G191" i="2" s="1"/>
  <c r="J190" i="2"/>
  <c r="K190" i="2" s="1"/>
  <c r="E190" i="2" s="1"/>
  <c r="F190" i="2" s="1"/>
  <c r="G190" i="2" s="1"/>
  <c r="J189" i="2"/>
  <c r="K189" i="2" s="1"/>
  <c r="E189" i="2" s="1"/>
  <c r="F189" i="2" s="1"/>
  <c r="G189" i="2" s="1"/>
  <c r="J188" i="2"/>
  <c r="K188" i="2" s="1"/>
  <c r="E188" i="2" s="1"/>
  <c r="F188" i="2" s="1"/>
  <c r="G188" i="2" s="1"/>
  <c r="J187" i="2"/>
  <c r="K187" i="2" s="1"/>
  <c r="E187" i="2" s="1"/>
  <c r="F187" i="2" s="1"/>
  <c r="G187" i="2" s="1"/>
  <c r="J186" i="2"/>
  <c r="K186" i="2" s="1"/>
  <c r="E186" i="2" s="1"/>
  <c r="F186" i="2" s="1"/>
  <c r="G186" i="2" s="1"/>
  <c r="J185" i="2"/>
  <c r="K185" i="2" s="1"/>
  <c r="E185" i="2" s="1"/>
  <c r="F185" i="2" s="1"/>
  <c r="G185" i="2" s="1"/>
  <c r="J184" i="2"/>
  <c r="K184" i="2" s="1"/>
  <c r="E184" i="2" s="1"/>
  <c r="F184" i="2" s="1"/>
  <c r="G184" i="2" s="1"/>
  <c r="J183" i="2"/>
  <c r="K183" i="2" s="1"/>
  <c r="E183" i="2" s="1"/>
  <c r="F183" i="2" s="1"/>
  <c r="G183" i="2" s="1"/>
  <c r="J182" i="2"/>
  <c r="K182" i="2" s="1"/>
  <c r="E182" i="2" s="1"/>
  <c r="F182" i="2" s="1"/>
  <c r="G182" i="2" s="1"/>
  <c r="J181" i="2"/>
  <c r="K181" i="2" s="1"/>
  <c r="E181" i="2" s="1"/>
  <c r="F181" i="2" s="1"/>
  <c r="G181" i="2" s="1"/>
  <c r="J180" i="2"/>
  <c r="K180" i="2" s="1"/>
  <c r="E180" i="2" s="1"/>
  <c r="F180" i="2" s="1"/>
  <c r="G180" i="2" s="1"/>
  <c r="J179" i="2"/>
  <c r="K179" i="2" s="1"/>
  <c r="E179" i="2" s="1"/>
  <c r="F179" i="2" s="1"/>
  <c r="G179" i="2" s="1"/>
  <c r="J178" i="2"/>
  <c r="K178" i="2" s="1"/>
  <c r="E178" i="2" s="1"/>
  <c r="F178" i="2" s="1"/>
  <c r="G178" i="2" s="1"/>
  <c r="J177" i="2"/>
  <c r="K177" i="2" s="1"/>
  <c r="E177" i="2" s="1"/>
  <c r="F177" i="2" s="1"/>
  <c r="G177" i="2" s="1"/>
  <c r="J176" i="2"/>
  <c r="K176" i="2" s="1"/>
  <c r="E176" i="2" s="1"/>
  <c r="F176" i="2" s="1"/>
  <c r="G176" i="2" s="1"/>
  <c r="J175" i="2"/>
  <c r="K175" i="2" s="1"/>
  <c r="E175" i="2" s="1"/>
  <c r="F175" i="2" s="1"/>
  <c r="G175" i="2" s="1"/>
  <c r="J174" i="2"/>
  <c r="K174" i="2" s="1"/>
  <c r="E174" i="2" s="1"/>
  <c r="F174" i="2" s="1"/>
  <c r="G174" i="2" s="1"/>
  <c r="J173" i="2"/>
  <c r="K173" i="2" s="1"/>
  <c r="E173" i="2" s="1"/>
  <c r="F173" i="2" s="1"/>
  <c r="G173" i="2" s="1"/>
  <c r="J170" i="2"/>
  <c r="K170" i="2" s="1"/>
  <c r="E170" i="2" s="1"/>
  <c r="F170" i="2" s="1"/>
  <c r="G170" i="2" s="1"/>
  <c r="J169" i="2"/>
  <c r="K169" i="2" s="1"/>
  <c r="E169" i="2" s="1"/>
  <c r="F169" i="2" s="1"/>
  <c r="G169" i="2" s="1"/>
  <c r="J167" i="2"/>
  <c r="K167" i="2" s="1"/>
  <c r="E167" i="2" s="1"/>
  <c r="F167" i="2" s="1"/>
  <c r="G167" i="2" s="1"/>
  <c r="J166" i="2"/>
  <c r="K166" i="2" s="1"/>
  <c r="E166" i="2" s="1"/>
  <c r="F166" i="2" s="1"/>
  <c r="G166" i="2" s="1"/>
  <c r="J165" i="2"/>
  <c r="K165" i="2" s="1"/>
  <c r="E165" i="2" s="1"/>
  <c r="F165" i="2" s="1"/>
  <c r="G165" i="2" s="1"/>
  <c r="J164" i="2"/>
  <c r="K164" i="2" s="1"/>
  <c r="E164" i="2" s="1"/>
  <c r="F164" i="2" s="1"/>
  <c r="G164" i="2" s="1"/>
  <c r="J160" i="2"/>
  <c r="K160" i="2" s="1"/>
  <c r="E160" i="2" s="1"/>
  <c r="F160" i="2" s="1"/>
  <c r="G160" i="2" s="1"/>
  <c r="J159" i="2"/>
  <c r="K159" i="2" s="1"/>
  <c r="E159" i="2" s="1"/>
  <c r="F159" i="2" s="1"/>
  <c r="G159" i="2" s="1"/>
  <c r="J158" i="2"/>
  <c r="K158" i="2" s="1"/>
  <c r="E158" i="2" s="1"/>
  <c r="F158" i="2" s="1"/>
  <c r="G158" i="2" s="1"/>
  <c r="J157" i="2"/>
  <c r="K157" i="2" s="1"/>
  <c r="E157" i="2" s="1"/>
  <c r="F157" i="2" s="1"/>
  <c r="G157" i="2" s="1"/>
  <c r="J156" i="2"/>
  <c r="K156" i="2" s="1"/>
  <c r="E156" i="2" s="1"/>
  <c r="F156" i="2" s="1"/>
  <c r="G156" i="2" s="1"/>
  <c r="J155" i="2"/>
  <c r="K155" i="2" s="1"/>
  <c r="E155" i="2" s="1"/>
  <c r="F155" i="2" s="1"/>
  <c r="G155" i="2" s="1"/>
  <c r="J154" i="2"/>
  <c r="K154" i="2" s="1"/>
  <c r="E154" i="2" s="1"/>
  <c r="F154" i="2" s="1"/>
  <c r="G154" i="2" s="1"/>
  <c r="J153" i="2"/>
  <c r="K153" i="2" s="1"/>
  <c r="E153" i="2" s="1"/>
  <c r="F153" i="2" s="1"/>
  <c r="G153" i="2" s="1"/>
  <c r="J151" i="2"/>
  <c r="K151" i="2" s="1"/>
  <c r="E151" i="2" s="1"/>
  <c r="F151" i="2" s="1"/>
  <c r="G151" i="2" s="1"/>
  <c r="J150" i="2"/>
  <c r="K150" i="2" s="1"/>
  <c r="E150" i="2" s="1"/>
  <c r="F150" i="2" s="1"/>
  <c r="G150" i="2" s="1"/>
  <c r="J149" i="2"/>
  <c r="K149" i="2" s="1"/>
  <c r="E149" i="2" s="1"/>
  <c r="F149" i="2" s="1"/>
  <c r="G149" i="2" s="1"/>
  <c r="J148" i="2"/>
  <c r="K148" i="2" s="1"/>
  <c r="E148" i="2" s="1"/>
  <c r="F148" i="2" s="1"/>
  <c r="G148" i="2" s="1"/>
  <c r="J147" i="2"/>
  <c r="K147" i="2" s="1"/>
  <c r="E147" i="2" s="1"/>
  <c r="F147" i="2" s="1"/>
  <c r="G147" i="2" s="1"/>
  <c r="J146" i="2"/>
  <c r="K146" i="2" s="1"/>
  <c r="E146" i="2" s="1"/>
  <c r="F146" i="2" s="1"/>
  <c r="G146" i="2" s="1"/>
  <c r="J145" i="2"/>
  <c r="K145" i="2" s="1"/>
  <c r="E145" i="2" s="1"/>
  <c r="F145" i="2" s="1"/>
  <c r="G145" i="2" s="1"/>
  <c r="J144" i="2"/>
  <c r="K144" i="2" s="1"/>
  <c r="E144" i="2" s="1"/>
  <c r="F144" i="2" s="1"/>
  <c r="G144" i="2" s="1"/>
  <c r="J143" i="2"/>
  <c r="K143" i="2" s="1"/>
  <c r="E143" i="2" s="1"/>
  <c r="F143" i="2" s="1"/>
  <c r="G143" i="2" s="1"/>
  <c r="J142" i="2"/>
  <c r="K142" i="2" s="1"/>
  <c r="E142" i="2" s="1"/>
  <c r="F142" i="2" s="1"/>
  <c r="G142" i="2" s="1"/>
  <c r="J141" i="2"/>
  <c r="K141" i="2" s="1"/>
  <c r="E141" i="2" s="1"/>
  <c r="F141" i="2" s="1"/>
  <c r="G141" i="2" s="1"/>
  <c r="J140" i="2"/>
  <c r="K140" i="2" s="1"/>
  <c r="E140" i="2" s="1"/>
  <c r="F140" i="2" s="1"/>
  <c r="G140" i="2" s="1"/>
  <c r="J139" i="2"/>
  <c r="K139" i="2" s="1"/>
  <c r="E139" i="2" s="1"/>
  <c r="F139" i="2" s="1"/>
  <c r="G139" i="2" s="1"/>
  <c r="J138" i="2"/>
  <c r="K138" i="2" s="1"/>
  <c r="E138" i="2" s="1"/>
  <c r="F138" i="2" s="1"/>
  <c r="G138" i="2" s="1"/>
  <c r="J137" i="2"/>
  <c r="K137" i="2" s="1"/>
  <c r="E137" i="2" s="1"/>
  <c r="F137" i="2" s="1"/>
  <c r="G137" i="2" s="1"/>
  <c r="J136" i="2"/>
  <c r="K136" i="2" s="1"/>
  <c r="E136" i="2" s="1"/>
  <c r="F136" i="2" s="1"/>
  <c r="G136" i="2" s="1"/>
  <c r="J135" i="2"/>
  <c r="K135" i="2" s="1"/>
  <c r="E135" i="2" s="1"/>
  <c r="F135" i="2" s="1"/>
  <c r="G135" i="2" s="1"/>
  <c r="J134" i="2"/>
  <c r="K134" i="2" s="1"/>
  <c r="E134" i="2" s="1"/>
  <c r="F134" i="2" s="1"/>
  <c r="G134" i="2" s="1"/>
  <c r="J133" i="2"/>
  <c r="K133" i="2" s="1"/>
  <c r="E133" i="2" s="1"/>
  <c r="F133" i="2" s="1"/>
  <c r="G133" i="2" s="1"/>
  <c r="J132" i="2"/>
  <c r="K132" i="2" s="1"/>
  <c r="E132" i="2" s="1"/>
  <c r="F132" i="2" s="1"/>
  <c r="G132" i="2" s="1"/>
  <c r="J131" i="2"/>
  <c r="K131" i="2" s="1"/>
  <c r="E131" i="2" s="1"/>
  <c r="F131" i="2" s="1"/>
  <c r="G131" i="2" s="1"/>
  <c r="J130" i="2"/>
  <c r="K130" i="2" s="1"/>
  <c r="E130" i="2" s="1"/>
  <c r="F130" i="2" s="1"/>
  <c r="G130" i="2" s="1"/>
  <c r="J129" i="2"/>
  <c r="K129" i="2" s="1"/>
  <c r="E129" i="2" s="1"/>
  <c r="F129" i="2" s="1"/>
  <c r="G129" i="2" s="1"/>
  <c r="J128" i="2"/>
  <c r="K128" i="2" s="1"/>
  <c r="E128" i="2" s="1"/>
  <c r="F128" i="2" s="1"/>
  <c r="G128" i="2" s="1"/>
  <c r="J127" i="2"/>
  <c r="K127" i="2" s="1"/>
  <c r="E127" i="2" s="1"/>
  <c r="F127" i="2" s="1"/>
  <c r="G127" i="2" s="1"/>
  <c r="J126" i="2"/>
  <c r="K126" i="2" s="1"/>
  <c r="E126" i="2" s="1"/>
  <c r="F126" i="2" s="1"/>
  <c r="G126" i="2" s="1"/>
  <c r="J125" i="2"/>
  <c r="K125" i="2" s="1"/>
  <c r="E125" i="2" s="1"/>
  <c r="F125" i="2" s="1"/>
  <c r="G125" i="2" s="1"/>
  <c r="J124" i="2"/>
  <c r="K124" i="2" s="1"/>
  <c r="E124" i="2" s="1"/>
  <c r="F124" i="2" s="1"/>
  <c r="G124" i="2" s="1"/>
  <c r="J123" i="2"/>
  <c r="K123" i="2" s="1"/>
  <c r="E123" i="2" s="1"/>
  <c r="F123" i="2" s="1"/>
  <c r="G123" i="2" s="1"/>
  <c r="J122" i="2"/>
  <c r="K122" i="2" s="1"/>
  <c r="E122" i="2" s="1"/>
  <c r="F122" i="2" s="1"/>
  <c r="G122" i="2" s="1"/>
  <c r="J121" i="2"/>
  <c r="K121" i="2" s="1"/>
  <c r="E121" i="2" s="1"/>
  <c r="F121" i="2" s="1"/>
  <c r="G121" i="2" s="1"/>
  <c r="J120" i="2"/>
  <c r="K120" i="2" s="1"/>
  <c r="E120" i="2" s="1"/>
  <c r="F120" i="2" s="1"/>
  <c r="G120" i="2" s="1"/>
  <c r="J119" i="2"/>
  <c r="K119" i="2" s="1"/>
  <c r="E119" i="2" s="1"/>
  <c r="F119" i="2" s="1"/>
  <c r="G119" i="2" s="1"/>
  <c r="J118" i="2"/>
  <c r="K118" i="2" s="1"/>
  <c r="E118" i="2" s="1"/>
  <c r="F118" i="2" s="1"/>
  <c r="G118" i="2" s="1"/>
  <c r="J117" i="2"/>
  <c r="K117" i="2" s="1"/>
  <c r="E117" i="2" s="1"/>
  <c r="F117" i="2" s="1"/>
  <c r="G117" i="2" s="1"/>
  <c r="J116" i="2"/>
  <c r="K116" i="2" s="1"/>
  <c r="E116" i="2" s="1"/>
  <c r="F116" i="2" s="1"/>
  <c r="G116" i="2" s="1"/>
  <c r="J115" i="2"/>
  <c r="K115" i="2" s="1"/>
  <c r="E115" i="2" s="1"/>
  <c r="F115" i="2" s="1"/>
  <c r="G115" i="2" s="1"/>
  <c r="J114" i="2"/>
  <c r="K114" i="2" s="1"/>
  <c r="E114" i="2" s="1"/>
  <c r="F114" i="2" s="1"/>
  <c r="G114" i="2" s="1"/>
  <c r="J113" i="2"/>
  <c r="K113" i="2" s="1"/>
  <c r="E113" i="2" s="1"/>
  <c r="F113" i="2" s="1"/>
  <c r="G113" i="2" s="1"/>
  <c r="J112" i="2"/>
  <c r="K112" i="2" s="1"/>
  <c r="E112" i="2" s="1"/>
  <c r="F112" i="2" s="1"/>
  <c r="G112" i="2" s="1"/>
  <c r="J111" i="2"/>
  <c r="K111" i="2" s="1"/>
  <c r="E111" i="2" s="1"/>
  <c r="F111" i="2" s="1"/>
  <c r="G111" i="2" s="1"/>
  <c r="J110" i="2"/>
  <c r="K110" i="2" s="1"/>
  <c r="E110" i="2" s="1"/>
  <c r="F110" i="2" s="1"/>
  <c r="G110" i="2" s="1"/>
  <c r="J109" i="2"/>
  <c r="K109" i="2" s="1"/>
  <c r="E109" i="2" s="1"/>
  <c r="F109" i="2" s="1"/>
  <c r="G109" i="2" s="1"/>
  <c r="J108" i="2"/>
  <c r="K108" i="2" s="1"/>
  <c r="E108" i="2" s="1"/>
  <c r="F108" i="2" s="1"/>
  <c r="G108" i="2" s="1"/>
  <c r="J107" i="2"/>
  <c r="K107" i="2" s="1"/>
  <c r="E107" i="2" s="1"/>
  <c r="F107" i="2" s="1"/>
  <c r="G107" i="2" s="1"/>
  <c r="J106" i="2"/>
  <c r="K106" i="2" s="1"/>
  <c r="E106" i="2" s="1"/>
  <c r="F106" i="2" s="1"/>
  <c r="G106" i="2" s="1"/>
  <c r="J105" i="2"/>
  <c r="K105" i="2" s="1"/>
  <c r="E105" i="2" s="1"/>
  <c r="F105" i="2" s="1"/>
  <c r="G105" i="2" s="1"/>
  <c r="J101" i="2"/>
  <c r="K101" i="2" s="1"/>
  <c r="E101" i="2" s="1"/>
  <c r="F101" i="2" s="1"/>
  <c r="G101" i="2" s="1"/>
  <c r="J100" i="2"/>
  <c r="K100" i="2" s="1"/>
  <c r="E100" i="2" s="1"/>
  <c r="F100" i="2" s="1"/>
  <c r="G100" i="2" s="1"/>
  <c r="J99" i="2"/>
  <c r="K99" i="2" s="1"/>
  <c r="E99" i="2" s="1"/>
  <c r="F99" i="2" s="1"/>
  <c r="G99" i="2" s="1"/>
  <c r="J98" i="2"/>
  <c r="K98" i="2" s="1"/>
  <c r="E98" i="2" s="1"/>
  <c r="F98" i="2" s="1"/>
  <c r="G98" i="2" s="1"/>
  <c r="J97" i="2"/>
  <c r="K97" i="2" s="1"/>
  <c r="E97" i="2" s="1"/>
  <c r="F97" i="2" s="1"/>
  <c r="G97" i="2" s="1"/>
  <c r="J96" i="2"/>
  <c r="K96" i="2" s="1"/>
  <c r="E96" i="2" s="1"/>
  <c r="F96" i="2" s="1"/>
  <c r="G96" i="2" s="1"/>
  <c r="J93" i="2"/>
  <c r="K93" i="2" s="1"/>
  <c r="E93" i="2" s="1"/>
  <c r="F93" i="2" s="1"/>
  <c r="G93" i="2" s="1"/>
  <c r="J92" i="2"/>
  <c r="K92" i="2" s="1"/>
  <c r="E92" i="2" s="1"/>
  <c r="F92" i="2" s="1"/>
  <c r="G92" i="2" s="1"/>
  <c r="J91" i="2"/>
  <c r="K91" i="2" s="1"/>
  <c r="E91" i="2" s="1"/>
  <c r="F91" i="2" s="1"/>
  <c r="G91" i="2" s="1"/>
  <c r="J90" i="2"/>
  <c r="K90" i="2" s="1"/>
  <c r="E90" i="2" s="1"/>
  <c r="F90" i="2" s="1"/>
  <c r="G90" i="2" s="1"/>
  <c r="J89" i="2"/>
  <c r="K89" i="2" s="1"/>
  <c r="E89" i="2" s="1"/>
  <c r="F89" i="2" s="1"/>
  <c r="G89" i="2" s="1"/>
  <c r="J88" i="2"/>
  <c r="K88" i="2" s="1"/>
  <c r="E88" i="2" s="1"/>
  <c r="F88" i="2" s="1"/>
  <c r="G88" i="2" s="1"/>
  <c r="J87" i="2"/>
  <c r="K87" i="2" s="1"/>
  <c r="E87" i="2" s="1"/>
  <c r="F87" i="2" s="1"/>
  <c r="G87" i="2" s="1"/>
  <c r="J86" i="2"/>
  <c r="K86" i="2" s="1"/>
  <c r="E86" i="2" s="1"/>
  <c r="F86" i="2" s="1"/>
  <c r="G86" i="2" s="1"/>
  <c r="F85" i="2"/>
  <c r="G85" i="2" s="1"/>
  <c r="J84" i="2"/>
  <c r="K84" i="2" s="1"/>
  <c r="E84" i="2" s="1"/>
  <c r="F84" i="2" s="1"/>
  <c r="G84" i="2" s="1"/>
  <c r="J83" i="2"/>
  <c r="K83" i="2" s="1"/>
  <c r="E83" i="2" s="1"/>
  <c r="F83" i="2" s="1"/>
  <c r="G83" i="2" s="1"/>
  <c r="J82" i="2"/>
  <c r="K82" i="2" s="1"/>
  <c r="E82" i="2" s="1"/>
  <c r="F82" i="2" s="1"/>
  <c r="G82" i="2" s="1"/>
  <c r="J81" i="2"/>
  <c r="K81" i="2" s="1"/>
  <c r="E81" i="2" s="1"/>
  <c r="F81" i="2" s="1"/>
  <c r="G81" i="2" s="1"/>
  <c r="J80" i="2"/>
  <c r="K80" i="2" s="1"/>
  <c r="E80" i="2" s="1"/>
  <c r="F80" i="2" s="1"/>
  <c r="G80" i="2" s="1"/>
  <c r="J79" i="2"/>
  <c r="K79" i="2" s="1"/>
  <c r="E79" i="2" s="1"/>
  <c r="F79" i="2" s="1"/>
  <c r="G79" i="2" s="1"/>
  <c r="J78" i="2"/>
  <c r="K78" i="2" s="1"/>
  <c r="E78" i="2" s="1"/>
  <c r="F78" i="2" s="1"/>
  <c r="G78" i="2" s="1"/>
  <c r="J77" i="2"/>
  <c r="K77" i="2" s="1"/>
  <c r="E77" i="2" s="1"/>
  <c r="F77" i="2" s="1"/>
  <c r="G77" i="2" s="1"/>
  <c r="J76" i="2"/>
  <c r="K76" i="2" s="1"/>
  <c r="E76" i="2" s="1"/>
  <c r="F76" i="2" s="1"/>
  <c r="G76" i="2" s="1"/>
  <c r="J75" i="2"/>
  <c r="K75" i="2" s="1"/>
  <c r="E75" i="2" s="1"/>
  <c r="F75" i="2" s="1"/>
  <c r="G75" i="2" s="1"/>
  <c r="J74" i="2"/>
  <c r="K74" i="2" s="1"/>
  <c r="E74" i="2" s="1"/>
  <c r="F74" i="2" s="1"/>
  <c r="G74" i="2" s="1"/>
  <c r="J71" i="2"/>
  <c r="K71" i="2" s="1"/>
  <c r="E71" i="2" s="1"/>
  <c r="F71" i="2" s="1"/>
  <c r="G71" i="2" s="1"/>
  <c r="J70" i="2"/>
  <c r="K70" i="2" s="1"/>
  <c r="E70" i="2" s="1"/>
  <c r="F70" i="2" s="1"/>
  <c r="G70" i="2" s="1"/>
  <c r="J69" i="2"/>
  <c r="K69" i="2" s="1"/>
  <c r="E69" i="2" s="1"/>
  <c r="F69" i="2" s="1"/>
  <c r="G69" i="2" s="1"/>
  <c r="J68" i="2"/>
  <c r="K68" i="2" s="1"/>
  <c r="E68" i="2" s="1"/>
  <c r="F68" i="2" s="1"/>
  <c r="G68" i="2" s="1"/>
  <c r="J67" i="2"/>
  <c r="K67" i="2" s="1"/>
  <c r="E67" i="2" s="1"/>
  <c r="F67" i="2" s="1"/>
  <c r="G67" i="2" s="1"/>
  <c r="J66" i="2"/>
  <c r="K66" i="2" s="1"/>
  <c r="E66" i="2" s="1"/>
  <c r="F66" i="2" s="1"/>
  <c r="G66" i="2" s="1"/>
  <c r="J65" i="2"/>
  <c r="K65" i="2" s="1"/>
  <c r="E65" i="2" s="1"/>
  <c r="F65" i="2" s="1"/>
  <c r="G65" i="2" s="1"/>
  <c r="J64" i="2"/>
  <c r="K64" i="2" s="1"/>
  <c r="E64" i="2" s="1"/>
  <c r="F64" i="2" s="1"/>
  <c r="G64" i="2" s="1"/>
  <c r="J61" i="2"/>
  <c r="K61" i="2" s="1"/>
  <c r="E61" i="2" s="1"/>
  <c r="F61" i="2" s="1"/>
  <c r="G61" i="2" s="1"/>
  <c r="J60" i="2"/>
  <c r="K60" i="2" s="1"/>
  <c r="E60" i="2" s="1"/>
  <c r="F60" i="2" s="1"/>
  <c r="G60" i="2" s="1"/>
  <c r="J59" i="2"/>
  <c r="K59" i="2" s="1"/>
  <c r="E59" i="2" s="1"/>
  <c r="F59" i="2" s="1"/>
  <c r="G59" i="2" s="1"/>
  <c r="J58" i="2"/>
  <c r="K58" i="2" s="1"/>
  <c r="E58" i="2" s="1"/>
  <c r="F58" i="2" s="1"/>
  <c r="G58" i="2" s="1"/>
  <c r="J56" i="2"/>
  <c r="K56" i="2" s="1"/>
  <c r="E56" i="2" s="1"/>
  <c r="F56" i="2" s="1"/>
  <c r="G56" i="2" s="1"/>
  <c r="J55" i="2"/>
  <c r="K55" i="2" s="1"/>
  <c r="E55" i="2" s="1"/>
  <c r="F55" i="2" s="1"/>
  <c r="G55" i="2" s="1"/>
  <c r="J53" i="2"/>
  <c r="K53" i="2" s="1"/>
  <c r="E53" i="2" s="1"/>
  <c r="F53" i="2" s="1"/>
  <c r="G53" i="2" s="1"/>
  <c r="J52" i="2"/>
  <c r="K52" i="2" s="1"/>
  <c r="E52" i="2" s="1"/>
  <c r="F52" i="2" s="1"/>
  <c r="G52" i="2" s="1"/>
  <c r="J51" i="2"/>
  <c r="K51" i="2" s="1"/>
  <c r="E51" i="2" s="1"/>
  <c r="F51" i="2" s="1"/>
  <c r="G51" i="2" s="1"/>
  <c r="J50" i="2"/>
  <c r="K50" i="2" s="1"/>
  <c r="E50" i="2" s="1"/>
  <c r="F50" i="2" s="1"/>
  <c r="G50" i="2" s="1"/>
  <c r="J49" i="2"/>
  <c r="K49" i="2" s="1"/>
  <c r="E49" i="2" s="1"/>
  <c r="F49" i="2" s="1"/>
  <c r="G49" i="2" s="1"/>
  <c r="J48" i="2"/>
  <c r="K48" i="2" s="1"/>
  <c r="E48" i="2" s="1"/>
  <c r="F48" i="2" s="1"/>
  <c r="G48" i="2" s="1"/>
  <c r="J47" i="2"/>
  <c r="K47" i="2" s="1"/>
  <c r="E47" i="2" s="1"/>
  <c r="F47" i="2" s="1"/>
  <c r="G47" i="2" s="1"/>
  <c r="J46" i="2"/>
  <c r="K46" i="2" s="1"/>
  <c r="E46" i="2" s="1"/>
  <c r="F46" i="2" s="1"/>
  <c r="G46" i="2" s="1"/>
  <c r="J45" i="2"/>
  <c r="K45" i="2" s="1"/>
  <c r="E45" i="2" s="1"/>
  <c r="F45" i="2" s="1"/>
  <c r="G45" i="2" s="1"/>
  <c r="J44" i="2"/>
  <c r="K44" i="2" s="1"/>
  <c r="E44" i="2" s="1"/>
  <c r="F44" i="2" s="1"/>
  <c r="G44" i="2" s="1"/>
  <c r="J43" i="2"/>
  <c r="K43" i="2" s="1"/>
  <c r="E43" i="2" s="1"/>
  <c r="F43" i="2" s="1"/>
  <c r="G43" i="2" s="1"/>
  <c r="J42" i="2"/>
  <c r="K42" i="2" s="1"/>
  <c r="E42" i="2" s="1"/>
  <c r="F42" i="2" s="1"/>
  <c r="G42" i="2" s="1"/>
  <c r="J41" i="2"/>
  <c r="K41" i="2" s="1"/>
  <c r="E41" i="2" s="1"/>
  <c r="F41" i="2" s="1"/>
  <c r="G41" i="2" s="1"/>
  <c r="F40" i="2"/>
  <c r="G40" i="2" s="1"/>
  <c r="J39" i="2"/>
  <c r="K39" i="2" s="1"/>
  <c r="E39" i="2" s="1"/>
  <c r="F39" i="2" s="1"/>
  <c r="G39" i="2" s="1"/>
  <c r="J37" i="2"/>
  <c r="K37" i="2" s="1"/>
  <c r="E37" i="2" s="1"/>
  <c r="F37" i="2" s="1"/>
  <c r="G37" i="2" s="1"/>
  <c r="J36" i="2"/>
  <c r="K36" i="2" s="1"/>
  <c r="E36" i="2" s="1"/>
  <c r="F36" i="2" s="1"/>
  <c r="G36" i="2" s="1"/>
  <c r="J35" i="2"/>
  <c r="K35" i="2" s="1"/>
  <c r="E35" i="2" s="1"/>
  <c r="F35" i="2" s="1"/>
  <c r="G35" i="2" s="1"/>
  <c r="J34" i="2"/>
  <c r="K34" i="2" s="1"/>
  <c r="E34" i="2" s="1"/>
  <c r="F34" i="2" s="1"/>
  <c r="G34" i="2" s="1"/>
  <c r="J33" i="2"/>
  <c r="K33" i="2" s="1"/>
  <c r="E33" i="2" s="1"/>
  <c r="F33" i="2" s="1"/>
  <c r="G33" i="2" s="1"/>
  <c r="J31" i="2"/>
  <c r="K31" i="2" s="1"/>
  <c r="E31" i="2" s="1"/>
  <c r="F31" i="2" s="1"/>
  <c r="G31" i="2" s="1"/>
  <c r="E30" i="2"/>
  <c r="J29" i="2"/>
  <c r="K29" i="2" s="1"/>
  <c r="E29" i="2" s="1"/>
  <c r="F29" i="2" s="1"/>
  <c r="G29" i="2" s="1"/>
  <c r="J28" i="2"/>
  <c r="K28" i="2" s="1"/>
  <c r="E28" i="2" s="1"/>
  <c r="F28" i="2" s="1"/>
  <c r="G28" i="2" s="1"/>
  <c r="J27" i="2"/>
  <c r="K27" i="2" s="1"/>
  <c r="E27" i="2" s="1"/>
  <c r="F27" i="2" s="1"/>
  <c r="G27" i="2" s="1"/>
  <c r="J26" i="2"/>
  <c r="K26" i="2" s="1"/>
  <c r="E26" i="2" s="1"/>
  <c r="F26" i="2" s="1"/>
  <c r="G26" i="2" s="1"/>
  <c r="J25" i="2"/>
  <c r="K25" i="2" s="1"/>
  <c r="E25" i="2" s="1"/>
  <c r="F25" i="2" s="1"/>
  <c r="G25" i="2" s="1"/>
  <c r="J24" i="2"/>
  <c r="K24" i="2" s="1"/>
  <c r="E24" i="2" s="1"/>
  <c r="F24" i="2" s="1"/>
  <c r="G24" i="2" s="1"/>
  <c r="J23" i="2"/>
  <c r="K23" i="2" s="1"/>
  <c r="E23" i="2" s="1"/>
  <c r="F23" i="2" s="1"/>
  <c r="G23" i="2" s="1"/>
  <c r="J19" i="2"/>
  <c r="K19" i="2" s="1"/>
  <c r="E19" i="2" s="1"/>
  <c r="F19" i="2" s="1"/>
  <c r="G19" i="2" s="1"/>
  <c r="J17" i="2"/>
  <c r="K17" i="2" s="1"/>
  <c r="E17" i="2" s="1"/>
  <c r="F17" i="2" s="1"/>
  <c r="G17" i="2" s="1"/>
  <c r="J13" i="2"/>
  <c r="K13" i="2" s="1"/>
  <c r="E13" i="2" s="1"/>
  <c r="J12" i="2"/>
  <c r="K12" i="2" s="1"/>
  <c r="E12" i="2" s="1"/>
  <c r="F12" i="2" s="1"/>
  <c r="G12" i="2" s="1"/>
  <c r="J11" i="2"/>
  <c r="K11" i="2" s="1"/>
  <c r="E11" i="2" s="1"/>
  <c r="F11" i="2" s="1"/>
  <c r="G11" i="2" s="1"/>
  <c r="J10" i="2"/>
  <c r="K10" i="2" s="1"/>
  <c r="E10" i="2" s="1"/>
  <c r="F10" i="2" s="1"/>
  <c r="G10" i="2" s="1"/>
  <c r="J9" i="2"/>
  <c r="K9" i="2" s="1"/>
  <c r="E9" i="2" s="1"/>
  <c r="F9" i="2" s="1"/>
  <c r="G9" i="2" s="1"/>
  <c r="J8" i="2"/>
  <c r="K8" i="2" s="1"/>
  <c r="E8" i="2" s="1"/>
  <c r="F8" i="2" s="1"/>
  <c r="G8" i="2" s="1"/>
  <c r="F540" i="1"/>
  <c r="G540" i="1" s="1"/>
  <c r="F541" i="1"/>
  <c r="G541" i="1" s="1"/>
  <c r="F542" i="1"/>
  <c r="G542" i="1" s="1"/>
  <c r="F543" i="1"/>
  <c r="G543" i="1" s="1"/>
  <c r="G539" i="1"/>
  <c r="F539" i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/>
  <c r="F535" i="1"/>
  <c r="G535" i="1" s="1"/>
  <c r="F536" i="1"/>
  <c r="G536" i="1" s="1"/>
  <c r="F528" i="1"/>
  <c r="G528" i="1" s="1"/>
  <c r="F508" i="1"/>
  <c r="G508" i="1" s="1"/>
  <c r="F509" i="1"/>
  <c r="G509" i="1" s="1"/>
  <c r="F510" i="1"/>
  <c r="G510" i="1" s="1"/>
  <c r="F512" i="1"/>
  <c r="G512" i="1" s="1"/>
  <c r="F513" i="1"/>
  <c r="G513" i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/>
  <c r="F507" i="1"/>
  <c r="G507" i="1" s="1"/>
  <c r="G503" i="1"/>
  <c r="F503" i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/>
  <c r="F496" i="1"/>
  <c r="G496" i="1" s="1"/>
  <c r="F497" i="1"/>
  <c r="G497" i="1" s="1"/>
  <c r="F498" i="1"/>
  <c r="G498" i="1" s="1"/>
  <c r="F499" i="1"/>
  <c r="G499" i="1" s="1"/>
  <c r="F500" i="1"/>
  <c r="G500" i="1"/>
  <c r="F488" i="1"/>
  <c r="G488" i="1" s="1"/>
  <c r="F475" i="1"/>
  <c r="G475" i="1"/>
  <c r="F476" i="1"/>
  <c r="G476" i="1" s="1"/>
  <c r="F477" i="1"/>
  <c r="G477" i="1" s="1"/>
  <c r="F478" i="1"/>
  <c r="G478" i="1"/>
  <c r="F479" i="1"/>
  <c r="G479" i="1" s="1"/>
  <c r="F480" i="1"/>
  <c r="G480" i="1"/>
  <c r="F481" i="1"/>
  <c r="G481" i="1"/>
  <c r="F482" i="1"/>
  <c r="G482" i="1" s="1"/>
  <c r="F483" i="1"/>
  <c r="G483" i="1" s="1"/>
  <c r="F484" i="1"/>
  <c r="G484" i="1"/>
  <c r="F485" i="1"/>
  <c r="G485" i="1" s="1"/>
  <c r="F474" i="1"/>
  <c r="G474" i="1" s="1"/>
  <c r="G471" i="1"/>
  <c r="F471" i="1"/>
  <c r="F442" i="1"/>
  <c r="G442" i="1" s="1"/>
  <c r="F443" i="1"/>
  <c r="G443" i="1" s="1"/>
  <c r="F444" i="1"/>
  <c r="G444" i="1" s="1"/>
  <c r="F445" i="1"/>
  <c r="G445" i="1" s="1"/>
  <c r="F446" i="1"/>
  <c r="G446" i="1" s="1"/>
  <c r="F447" i="1"/>
  <c r="G447" i="1"/>
  <c r="F448" i="1"/>
  <c r="G448" i="1" s="1"/>
  <c r="F449" i="1"/>
  <c r="G449" i="1" s="1"/>
  <c r="F450" i="1"/>
  <c r="G450" i="1" s="1"/>
  <c r="F451" i="1"/>
  <c r="G451" i="1" s="1"/>
  <c r="F453" i="1"/>
  <c r="G453" i="1"/>
  <c r="F454" i="1"/>
  <c r="G454" i="1" s="1"/>
  <c r="F456" i="1"/>
  <c r="G456" i="1" s="1"/>
  <c r="F458" i="1"/>
  <c r="G458" i="1" s="1"/>
  <c r="F459" i="1"/>
  <c r="G459" i="1"/>
  <c r="F460" i="1"/>
  <c r="G460" i="1" s="1"/>
  <c r="F462" i="1"/>
  <c r="G462" i="1" s="1"/>
  <c r="F463" i="1"/>
  <c r="G463" i="1" s="1"/>
  <c r="F465" i="1"/>
  <c r="G465" i="1"/>
  <c r="F466" i="1"/>
  <c r="G466" i="1" s="1"/>
  <c r="F467" i="1"/>
  <c r="G467" i="1" s="1"/>
  <c r="F468" i="1"/>
  <c r="G468" i="1" s="1"/>
  <c r="F441" i="1"/>
  <c r="G441" i="1" s="1"/>
  <c r="F435" i="1"/>
  <c r="G435" i="1" s="1"/>
  <c r="F436" i="1"/>
  <c r="G436" i="1" s="1"/>
  <c r="F437" i="1"/>
  <c r="G437" i="1" s="1"/>
  <c r="F434" i="1"/>
  <c r="G434" i="1" s="1"/>
  <c r="G377" i="1"/>
  <c r="F380" i="1"/>
  <c r="G380" i="1" s="1"/>
  <c r="F381" i="1"/>
  <c r="G381" i="1" s="1"/>
  <c r="F382" i="1"/>
  <c r="G382" i="1" s="1"/>
  <c r="F383" i="1"/>
  <c r="G383" i="1" s="1"/>
  <c r="F385" i="1"/>
  <c r="G385" i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/>
  <c r="F404" i="1"/>
  <c r="G404" i="1" s="1"/>
  <c r="F407" i="1"/>
  <c r="G407" i="1" s="1"/>
  <c r="F408" i="1"/>
  <c r="G408" i="1" s="1"/>
  <c r="F409" i="1"/>
  <c r="G409" i="1"/>
  <c r="F410" i="1"/>
  <c r="G410" i="1" s="1"/>
  <c r="F411" i="1"/>
  <c r="G411" i="1" s="1"/>
  <c r="F412" i="1"/>
  <c r="G412" i="1" s="1"/>
  <c r="F413" i="1"/>
  <c r="G413" i="1" s="1"/>
  <c r="F415" i="1"/>
  <c r="G415" i="1"/>
  <c r="F416" i="1"/>
  <c r="G416" i="1" s="1"/>
  <c r="F417" i="1"/>
  <c r="G417" i="1" s="1"/>
  <c r="F418" i="1"/>
  <c r="G418" i="1" s="1"/>
  <c r="F419" i="1"/>
  <c r="G419" i="1" s="1"/>
  <c r="F420" i="1"/>
  <c r="G420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/>
  <c r="F428" i="1"/>
  <c r="G428" i="1" s="1"/>
  <c r="F429" i="1"/>
  <c r="G429" i="1" s="1"/>
  <c r="F430" i="1"/>
  <c r="G430" i="1" s="1"/>
  <c r="F431" i="1"/>
  <c r="G431" i="1" s="1"/>
  <c r="F379" i="1"/>
  <c r="G379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/>
  <c r="F367" i="1"/>
  <c r="G367" i="1" s="1"/>
  <c r="F368" i="1"/>
  <c r="G368" i="1" s="1"/>
  <c r="F369" i="1"/>
  <c r="G369" i="1" s="1"/>
  <c r="F370" i="1"/>
  <c r="G370" i="1" s="1"/>
  <c r="F371" i="1"/>
  <c r="G371" i="1" s="1"/>
  <c r="F372" i="1"/>
  <c r="G372" i="1"/>
  <c r="F373" i="1"/>
  <c r="G373" i="1" s="1"/>
  <c r="F374" i="1"/>
  <c r="G374" i="1" s="1"/>
  <c r="F375" i="1"/>
  <c r="G375" i="1" s="1"/>
  <c r="F348" i="1"/>
  <c r="G348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25" i="1"/>
  <c r="G325" i="1" s="1"/>
  <c r="F296" i="1"/>
  <c r="G296" i="1" s="1"/>
  <c r="F297" i="1"/>
  <c r="G297" i="1"/>
  <c r="F298" i="1"/>
  <c r="G298" i="1" s="1"/>
  <c r="F299" i="1"/>
  <c r="G299" i="1" s="1"/>
  <c r="F300" i="1"/>
  <c r="G300" i="1" s="1"/>
  <c r="F301" i="1"/>
  <c r="G301" i="1"/>
  <c r="F302" i="1"/>
  <c r="G302" i="1" s="1"/>
  <c r="F303" i="1"/>
  <c r="G303" i="1"/>
  <c r="F304" i="1"/>
  <c r="G304" i="1" s="1"/>
  <c r="F305" i="1"/>
  <c r="G305" i="1" s="1"/>
  <c r="F306" i="1"/>
  <c r="G306" i="1" s="1"/>
  <c r="F307" i="1"/>
  <c r="G307" i="1"/>
  <c r="F308" i="1"/>
  <c r="G308" i="1" s="1"/>
  <c r="F309" i="1"/>
  <c r="G309" i="1"/>
  <c r="F310" i="1"/>
  <c r="G310" i="1" s="1"/>
  <c r="F311" i="1"/>
  <c r="G311" i="1" s="1"/>
  <c r="F312" i="1"/>
  <c r="G312" i="1" s="1"/>
  <c r="F313" i="1"/>
  <c r="G313" i="1"/>
  <c r="F314" i="1"/>
  <c r="G314" i="1" s="1"/>
  <c r="F315" i="1"/>
  <c r="G315" i="1"/>
  <c r="F316" i="1"/>
  <c r="G316" i="1" s="1"/>
  <c r="F317" i="1"/>
  <c r="G317" i="1" s="1"/>
  <c r="F318" i="1"/>
  <c r="G318" i="1" s="1"/>
  <c r="F319" i="1"/>
  <c r="G319" i="1"/>
  <c r="F320" i="1"/>
  <c r="G320" i="1" s="1"/>
  <c r="F321" i="1"/>
  <c r="G321" i="1"/>
  <c r="F322" i="1"/>
  <c r="G322" i="1" s="1"/>
  <c r="F295" i="1"/>
  <c r="G295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/>
  <c r="F262" i="1"/>
  <c r="G262" i="1" s="1"/>
  <c r="F254" i="1"/>
  <c r="G254" i="1" s="1"/>
  <c r="F255" i="1"/>
  <c r="G255" i="1" s="1"/>
  <c r="F256" i="1"/>
  <c r="G256" i="1" s="1"/>
  <c r="F258" i="1"/>
  <c r="G258" i="1" s="1"/>
  <c r="F259" i="1"/>
  <c r="G259" i="1" s="1"/>
  <c r="F253" i="1"/>
  <c r="G253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/>
  <c r="F237" i="1"/>
  <c r="G237" i="1" s="1"/>
  <c r="F238" i="1"/>
  <c r="G238" i="1" s="1"/>
  <c r="F239" i="1"/>
  <c r="G239" i="1" s="1"/>
  <c r="F240" i="1"/>
  <c r="G240" i="1" s="1"/>
  <c r="F242" i="1"/>
  <c r="G242" i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/>
  <c r="F249" i="1"/>
  <c r="G249" i="1" s="1"/>
  <c r="F194" i="1"/>
  <c r="G194" i="1" s="1"/>
  <c r="F186" i="1"/>
  <c r="G186" i="1" s="1"/>
  <c r="F187" i="1"/>
  <c r="G187" i="1" s="1"/>
  <c r="F188" i="1"/>
  <c r="G188" i="1" s="1"/>
  <c r="F189" i="1"/>
  <c r="G189" i="1" s="1"/>
  <c r="F190" i="1"/>
  <c r="G190" i="1" s="1"/>
  <c r="G185" i="1"/>
  <c r="F185" i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/>
  <c r="F181" i="1"/>
  <c r="G181" i="1" s="1"/>
  <c r="F182" i="1"/>
  <c r="G182" i="1" s="1"/>
  <c r="F162" i="1"/>
  <c r="G162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/>
  <c r="F155" i="1"/>
  <c r="G155" i="1" s="1"/>
  <c r="F156" i="1"/>
  <c r="G156" i="1" s="1"/>
  <c r="F157" i="1"/>
  <c r="G157" i="1" s="1"/>
  <c r="F158" i="1"/>
  <c r="G158" i="1" s="1"/>
  <c r="F159" i="1"/>
  <c r="G159" i="1" s="1"/>
  <c r="F148" i="1"/>
  <c r="G148" i="1" s="1"/>
  <c r="F145" i="1"/>
  <c r="G145" i="1" s="1"/>
  <c r="G144" i="1" s="1"/>
  <c r="F138" i="1"/>
  <c r="G138" i="1" s="1"/>
  <c r="F139" i="1"/>
  <c r="G139" i="1" s="1"/>
  <c r="F140" i="1"/>
  <c r="G140" i="1" s="1"/>
  <c r="F141" i="1"/>
  <c r="G141" i="1" s="1"/>
  <c r="F142" i="1"/>
  <c r="G142" i="1"/>
  <c r="F137" i="1"/>
  <c r="G137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/>
  <c r="F104" i="1"/>
  <c r="G104" i="1" s="1"/>
  <c r="F106" i="1"/>
  <c r="G106" i="1" s="1"/>
  <c r="F107" i="1"/>
  <c r="G107" i="1" s="1"/>
  <c r="F108" i="1"/>
  <c r="G108" i="1"/>
  <c r="F109" i="1"/>
  <c r="G109" i="1" s="1"/>
  <c r="F110" i="1"/>
  <c r="G110" i="1" s="1"/>
  <c r="F112" i="1"/>
  <c r="G112" i="1" s="1"/>
  <c r="F113" i="1"/>
  <c r="G113" i="1" s="1"/>
  <c r="F114" i="1"/>
  <c r="G114" i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/>
  <c r="F128" i="1"/>
  <c r="G128" i="1" s="1"/>
  <c r="F129" i="1"/>
  <c r="G129" i="1" s="1"/>
  <c r="F131" i="1"/>
  <c r="G131" i="1" s="1"/>
  <c r="F132" i="1"/>
  <c r="G132" i="1"/>
  <c r="F133" i="1"/>
  <c r="G133" i="1" s="1"/>
  <c r="F134" i="1"/>
  <c r="G134" i="1" s="1"/>
  <c r="G96" i="1"/>
  <c r="F96" i="1"/>
  <c r="F86" i="1"/>
  <c r="G86" i="1" s="1"/>
  <c r="F87" i="1"/>
  <c r="G87" i="1" s="1"/>
  <c r="F88" i="1"/>
  <c r="G88" i="1" s="1"/>
  <c r="F89" i="1"/>
  <c r="G89" i="1" s="1"/>
  <c r="F90" i="1"/>
  <c r="G90" i="1"/>
  <c r="F92" i="1"/>
  <c r="G92" i="1" s="1"/>
  <c r="G84" i="1"/>
  <c r="F84" i="1"/>
  <c r="F66" i="1"/>
  <c r="G66" i="1" s="1"/>
  <c r="F67" i="1"/>
  <c r="G67" i="1" s="1"/>
  <c r="F68" i="1"/>
  <c r="G68" i="1" s="1"/>
  <c r="F70" i="1"/>
  <c r="G70" i="1" s="1"/>
  <c r="F71" i="1"/>
  <c r="G71" i="1" s="1"/>
  <c r="F72" i="1"/>
  <c r="G72" i="1" s="1"/>
  <c r="F73" i="1"/>
  <c r="G73" i="1" s="1"/>
  <c r="F75" i="1"/>
  <c r="G75" i="1" s="1"/>
  <c r="F77" i="1"/>
  <c r="G77" i="1" s="1"/>
  <c r="F78" i="1"/>
  <c r="G78" i="1" s="1"/>
  <c r="F79" i="1"/>
  <c r="G79" i="1" s="1"/>
  <c r="F80" i="1"/>
  <c r="G80" i="1" s="1"/>
  <c r="F65" i="1"/>
  <c r="G65" i="1" s="1"/>
  <c r="F34" i="1"/>
  <c r="G34" i="1" s="1"/>
  <c r="F35" i="1"/>
  <c r="G35" i="1" s="1"/>
  <c r="F36" i="1"/>
  <c r="G36" i="1" s="1"/>
  <c r="F37" i="1"/>
  <c r="G37" i="1" s="1"/>
  <c r="F39" i="1"/>
  <c r="G39" i="1"/>
  <c r="F40" i="1"/>
  <c r="G40" i="1" s="1"/>
  <c r="F41" i="1"/>
  <c r="G41" i="1" s="1"/>
  <c r="F42" i="1"/>
  <c r="G42" i="1" s="1"/>
  <c r="F44" i="1"/>
  <c r="G44" i="1" s="1"/>
  <c r="F45" i="1"/>
  <c r="G45" i="1"/>
  <c r="F46" i="1"/>
  <c r="G46" i="1" s="1"/>
  <c r="F47" i="1"/>
  <c r="G47" i="1" s="1"/>
  <c r="F48" i="1"/>
  <c r="G48" i="1" s="1"/>
  <c r="F49" i="1"/>
  <c r="G49" i="1" s="1"/>
  <c r="F51" i="1"/>
  <c r="G51" i="1"/>
  <c r="F52" i="1"/>
  <c r="G52" i="1" s="1"/>
  <c r="F53" i="1"/>
  <c r="G53" i="1" s="1"/>
  <c r="F54" i="1"/>
  <c r="G54" i="1" s="1"/>
  <c r="F55" i="1"/>
  <c r="G55" i="1" s="1"/>
  <c r="F56" i="1"/>
  <c r="G56" i="1" s="1"/>
  <c r="F58" i="1"/>
  <c r="G58" i="1" s="1"/>
  <c r="F59" i="1"/>
  <c r="G59" i="1" s="1"/>
  <c r="F60" i="1"/>
  <c r="G60" i="1" s="1"/>
  <c r="F61" i="1"/>
  <c r="G61" i="1" s="1"/>
  <c r="F33" i="1"/>
  <c r="G33" i="1" s="1"/>
  <c r="G502" i="1"/>
  <c r="G470" i="1"/>
  <c r="F19" i="1"/>
  <c r="G19" i="1" s="1"/>
  <c r="G17" i="1" s="1"/>
  <c r="F20" i="1"/>
  <c r="G20" i="1" s="1"/>
  <c r="F21" i="1"/>
  <c r="G21" i="1" s="1"/>
  <c r="F23" i="1"/>
  <c r="G23" i="1" s="1"/>
  <c r="F24" i="1"/>
  <c r="G24" i="1"/>
  <c r="F25" i="1"/>
  <c r="G25" i="1" s="1"/>
  <c r="F27" i="1"/>
  <c r="G27" i="1" s="1"/>
  <c r="F28" i="1"/>
  <c r="G28" i="1" s="1"/>
  <c r="F29" i="1"/>
  <c r="G29" i="1" s="1"/>
  <c r="F18" i="1"/>
  <c r="G18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/>
  <c r="F14" i="1"/>
  <c r="G14" i="1" s="1"/>
  <c r="F15" i="1"/>
  <c r="G15" i="1" s="1"/>
  <c r="F7" i="1"/>
  <c r="G7" i="1"/>
  <c r="E535" i="1"/>
  <c r="E518" i="1"/>
  <c r="E491" i="1"/>
  <c r="E477" i="1"/>
  <c r="E443" i="1"/>
  <c r="E458" i="1"/>
  <c r="E437" i="1"/>
  <c r="E391" i="1"/>
  <c r="E404" i="1"/>
  <c r="E417" i="1"/>
  <c r="E429" i="1"/>
  <c r="E357" i="1"/>
  <c r="E369" i="1"/>
  <c r="E330" i="1"/>
  <c r="E342" i="1"/>
  <c r="E303" i="1"/>
  <c r="E315" i="1"/>
  <c r="E266" i="1"/>
  <c r="E278" i="1"/>
  <c r="E290" i="1"/>
  <c r="E196" i="1"/>
  <c r="E208" i="1"/>
  <c r="E220" i="1"/>
  <c r="E232" i="1"/>
  <c r="E245" i="1"/>
  <c r="E164" i="1"/>
  <c r="E177" i="1"/>
  <c r="E154" i="1"/>
  <c r="E142" i="1"/>
  <c r="E103" i="1"/>
  <c r="E108" i="1"/>
  <c r="E122" i="1"/>
  <c r="E86" i="1"/>
  <c r="E92" i="1"/>
  <c r="E72" i="1"/>
  <c r="E77" i="1"/>
  <c r="E78" i="1"/>
  <c r="E37" i="1"/>
  <c r="E42" i="1"/>
  <c r="E44" i="1"/>
  <c r="E52" i="1"/>
  <c r="E56" i="1"/>
  <c r="E58" i="1"/>
  <c r="E21" i="1"/>
  <c r="E27" i="1"/>
  <c r="E28" i="1"/>
  <c r="E12" i="1"/>
  <c r="J8" i="1"/>
  <c r="K8" i="1" s="1"/>
  <c r="E8" i="1" s="1"/>
  <c r="J9" i="1"/>
  <c r="K9" i="1" s="1"/>
  <c r="E9" i="1" s="1"/>
  <c r="J10" i="1"/>
  <c r="K10" i="1" s="1"/>
  <c r="E10" i="1" s="1"/>
  <c r="J11" i="1"/>
  <c r="K11" i="1" s="1"/>
  <c r="E11" i="1" s="1"/>
  <c r="J12" i="1"/>
  <c r="K12" i="1" s="1"/>
  <c r="J13" i="1"/>
  <c r="K13" i="1" s="1"/>
  <c r="E13" i="1" s="1"/>
  <c r="J14" i="1"/>
  <c r="K14" i="1" s="1"/>
  <c r="E14" i="1" s="1"/>
  <c r="J15" i="1"/>
  <c r="K15" i="1" s="1"/>
  <c r="E15" i="1" s="1"/>
  <c r="J18" i="1"/>
  <c r="K18" i="1" s="1"/>
  <c r="E18" i="1" s="1"/>
  <c r="J19" i="1"/>
  <c r="K19" i="1" s="1"/>
  <c r="E19" i="1" s="1"/>
  <c r="J20" i="1"/>
  <c r="K20" i="1" s="1"/>
  <c r="E20" i="1" s="1"/>
  <c r="J21" i="1"/>
  <c r="K21" i="1" s="1"/>
  <c r="J23" i="1"/>
  <c r="K23" i="1" s="1"/>
  <c r="E23" i="1" s="1"/>
  <c r="J24" i="1"/>
  <c r="K24" i="1" s="1"/>
  <c r="E24" i="1" s="1"/>
  <c r="J25" i="1"/>
  <c r="K25" i="1" s="1"/>
  <c r="E25" i="1" s="1"/>
  <c r="J27" i="1"/>
  <c r="K27" i="1" s="1"/>
  <c r="J28" i="1"/>
  <c r="K28" i="1" s="1"/>
  <c r="J29" i="1"/>
  <c r="K29" i="1" s="1"/>
  <c r="E29" i="1" s="1"/>
  <c r="J33" i="1"/>
  <c r="K33" i="1" s="1"/>
  <c r="E33" i="1" s="1"/>
  <c r="J34" i="1"/>
  <c r="K34" i="1" s="1"/>
  <c r="E34" i="1" s="1"/>
  <c r="J35" i="1"/>
  <c r="K35" i="1" s="1"/>
  <c r="E35" i="1" s="1"/>
  <c r="J36" i="1"/>
  <c r="K36" i="1" s="1"/>
  <c r="E36" i="1" s="1"/>
  <c r="J37" i="1"/>
  <c r="K37" i="1" s="1"/>
  <c r="J39" i="1"/>
  <c r="K39" i="1" s="1"/>
  <c r="E39" i="1" s="1"/>
  <c r="J40" i="1"/>
  <c r="K40" i="1" s="1"/>
  <c r="E40" i="1" s="1"/>
  <c r="J41" i="1"/>
  <c r="K41" i="1" s="1"/>
  <c r="E41" i="1" s="1"/>
  <c r="J42" i="1"/>
  <c r="K42" i="1" s="1"/>
  <c r="J44" i="1"/>
  <c r="K44" i="1" s="1"/>
  <c r="J45" i="1"/>
  <c r="K45" i="1" s="1"/>
  <c r="E45" i="1" s="1"/>
  <c r="J46" i="1"/>
  <c r="K46" i="1" s="1"/>
  <c r="E46" i="1" s="1"/>
  <c r="J47" i="1"/>
  <c r="K47" i="1" s="1"/>
  <c r="E47" i="1" s="1"/>
  <c r="J48" i="1"/>
  <c r="K48" i="1" s="1"/>
  <c r="E48" i="1" s="1"/>
  <c r="J49" i="1"/>
  <c r="K49" i="1" s="1"/>
  <c r="E49" i="1" s="1"/>
  <c r="J51" i="1"/>
  <c r="K51" i="1" s="1"/>
  <c r="E51" i="1" s="1"/>
  <c r="J52" i="1"/>
  <c r="K52" i="1" s="1"/>
  <c r="J53" i="1"/>
  <c r="K53" i="1" s="1"/>
  <c r="E53" i="1" s="1"/>
  <c r="J54" i="1"/>
  <c r="K54" i="1" s="1"/>
  <c r="E54" i="1" s="1"/>
  <c r="J55" i="1"/>
  <c r="K55" i="1" s="1"/>
  <c r="E55" i="1" s="1"/>
  <c r="J56" i="1"/>
  <c r="K56" i="1" s="1"/>
  <c r="J58" i="1"/>
  <c r="K58" i="1" s="1"/>
  <c r="J59" i="1"/>
  <c r="K59" i="1" s="1"/>
  <c r="E59" i="1" s="1"/>
  <c r="J60" i="1"/>
  <c r="K60" i="1" s="1"/>
  <c r="E60" i="1" s="1"/>
  <c r="J61" i="1"/>
  <c r="K61" i="1" s="1"/>
  <c r="E61" i="1" s="1"/>
  <c r="J65" i="1"/>
  <c r="K65" i="1" s="1"/>
  <c r="E65" i="1" s="1"/>
  <c r="J66" i="1"/>
  <c r="K66" i="1" s="1"/>
  <c r="E66" i="1" s="1"/>
  <c r="J67" i="1"/>
  <c r="K67" i="1" s="1"/>
  <c r="E67" i="1" s="1"/>
  <c r="J68" i="1"/>
  <c r="K68" i="1" s="1"/>
  <c r="E68" i="1" s="1"/>
  <c r="J70" i="1"/>
  <c r="K70" i="1" s="1"/>
  <c r="E70" i="1" s="1"/>
  <c r="J71" i="1"/>
  <c r="K71" i="1" s="1"/>
  <c r="E71" i="1" s="1"/>
  <c r="J72" i="1"/>
  <c r="K72" i="1" s="1"/>
  <c r="J73" i="1"/>
  <c r="K73" i="1" s="1"/>
  <c r="E73" i="1" s="1"/>
  <c r="J75" i="1"/>
  <c r="K75" i="1" s="1"/>
  <c r="E75" i="1" s="1"/>
  <c r="J77" i="1"/>
  <c r="K77" i="1" s="1"/>
  <c r="J78" i="1"/>
  <c r="K78" i="1" s="1"/>
  <c r="J79" i="1"/>
  <c r="K79" i="1" s="1"/>
  <c r="E79" i="1" s="1"/>
  <c r="J80" i="1"/>
  <c r="K80" i="1" s="1"/>
  <c r="E80" i="1" s="1"/>
  <c r="J84" i="1"/>
  <c r="K84" i="1" s="1"/>
  <c r="E84" i="1" s="1"/>
  <c r="J86" i="1"/>
  <c r="K86" i="1" s="1"/>
  <c r="J87" i="1"/>
  <c r="K87" i="1" s="1"/>
  <c r="E87" i="1" s="1"/>
  <c r="J88" i="1"/>
  <c r="K88" i="1" s="1"/>
  <c r="E88" i="1" s="1"/>
  <c r="J89" i="1"/>
  <c r="K89" i="1" s="1"/>
  <c r="E89" i="1" s="1"/>
  <c r="J90" i="1"/>
  <c r="K90" i="1" s="1"/>
  <c r="E90" i="1" s="1"/>
  <c r="J92" i="1"/>
  <c r="K92" i="1" s="1"/>
  <c r="J96" i="1"/>
  <c r="K96" i="1" s="1"/>
  <c r="E96" i="1" s="1"/>
  <c r="J97" i="1"/>
  <c r="K97" i="1" s="1"/>
  <c r="E97" i="1" s="1"/>
  <c r="J98" i="1"/>
  <c r="K98" i="1" s="1"/>
  <c r="E98" i="1" s="1"/>
  <c r="J99" i="1"/>
  <c r="K99" i="1" s="1"/>
  <c r="E99" i="1" s="1"/>
  <c r="J100" i="1"/>
  <c r="K100" i="1" s="1"/>
  <c r="E100" i="1" s="1"/>
  <c r="J101" i="1"/>
  <c r="K101" i="1" s="1"/>
  <c r="E101" i="1" s="1"/>
  <c r="J102" i="1"/>
  <c r="K102" i="1" s="1"/>
  <c r="E102" i="1" s="1"/>
  <c r="J104" i="1"/>
  <c r="K104" i="1" s="1"/>
  <c r="E104" i="1" s="1"/>
  <c r="J106" i="1"/>
  <c r="K106" i="1" s="1"/>
  <c r="E106" i="1" s="1"/>
  <c r="J107" i="1"/>
  <c r="K107" i="1" s="1"/>
  <c r="E107" i="1" s="1"/>
  <c r="J108" i="1"/>
  <c r="K108" i="1" s="1"/>
  <c r="J109" i="1"/>
  <c r="K109" i="1" s="1"/>
  <c r="E109" i="1" s="1"/>
  <c r="J110" i="1"/>
  <c r="K110" i="1" s="1"/>
  <c r="E110" i="1" s="1"/>
  <c r="J112" i="1"/>
  <c r="K112" i="1" s="1"/>
  <c r="E112" i="1" s="1"/>
  <c r="J114" i="1"/>
  <c r="K114" i="1" s="1"/>
  <c r="E114" i="1" s="1"/>
  <c r="J115" i="1"/>
  <c r="K115" i="1" s="1"/>
  <c r="E115" i="1" s="1"/>
  <c r="J116" i="1"/>
  <c r="K116" i="1" s="1"/>
  <c r="E116" i="1" s="1"/>
  <c r="J117" i="1"/>
  <c r="K117" i="1" s="1"/>
  <c r="E117" i="1" s="1"/>
  <c r="J118" i="1"/>
  <c r="K118" i="1" s="1"/>
  <c r="E118" i="1" s="1"/>
  <c r="J119" i="1"/>
  <c r="K119" i="1" s="1"/>
  <c r="E119" i="1" s="1"/>
  <c r="J120" i="1"/>
  <c r="K120" i="1" s="1"/>
  <c r="E120" i="1" s="1"/>
  <c r="J121" i="1"/>
  <c r="K121" i="1" s="1"/>
  <c r="E121" i="1" s="1"/>
  <c r="J122" i="1"/>
  <c r="K122" i="1" s="1"/>
  <c r="J123" i="1"/>
  <c r="K123" i="1" s="1"/>
  <c r="E123" i="1" s="1"/>
  <c r="J124" i="1"/>
  <c r="K124" i="1" s="1"/>
  <c r="E124" i="1" s="1"/>
  <c r="J125" i="1"/>
  <c r="K125" i="1" s="1"/>
  <c r="E125" i="1" s="1"/>
  <c r="J126" i="1"/>
  <c r="K126" i="1" s="1"/>
  <c r="E126" i="1" s="1"/>
  <c r="J128" i="1"/>
  <c r="K128" i="1" s="1"/>
  <c r="E128" i="1" s="1"/>
  <c r="J129" i="1"/>
  <c r="K129" i="1" s="1"/>
  <c r="E129" i="1" s="1"/>
  <c r="J131" i="1"/>
  <c r="K131" i="1" s="1"/>
  <c r="E131" i="1" s="1"/>
  <c r="J132" i="1"/>
  <c r="K132" i="1" s="1"/>
  <c r="E132" i="1" s="1"/>
  <c r="J133" i="1"/>
  <c r="K133" i="1" s="1"/>
  <c r="E133" i="1" s="1"/>
  <c r="J134" i="1"/>
  <c r="K134" i="1" s="1"/>
  <c r="E134" i="1" s="1"/>
  <c r="J137" i="1"/>
  <c r="K137" i="1" s="1"/>
  <c r="E137" i="1" s="1"/>
  <c r="J138" i="1"/>
  <c r="K138" i="1" s="1"/>
  <c r="E138" i="1" s="1"/>
  <c r="J139" i="1"/>
  <c r="K139" i="1" s="1"/>
  <c r="E139" i="1" s="1"/>
  <c r="J140" i="1"/>
  <c r="K140" i="1" s="1"/>
  <c r="E140" i="1" s="1"/>
  <c r="J141" i="1"/>
  <c r="K141" i="1" s="1"/>
  <c r="E141" i="1" s="1"/>
  <c r="J142" i="1"/>
  <c r="K142" i="1" s="1"/>
  <c r="J145" i="1"/>
  <c r="K145" i="1" s="1"/>
  <c r="E145" i="1" s="1"/>
  <c r="J148" i="1"/>
  <c r="K148" i="1" s="1"/>
  <c r="E148" i="1" s="1"/>
  <c r="J149" i="1"/>
  <c r="K149" i="1" s="1"/>
  <c r="E149" i="1" s="1"/>
  <c r="J150" i="1"/>
  <c r="K150" i="1" s="1"/>
  <c r="E150" i="1" s="1"/>
  <c r="J151" i="1"/>
  <c r="K151" i="1" s="1"/>
  <c r="E151" i="1" s="1"/>
  <c r="J152" i="1"/>
  <c r="K152" i="1" s="1"/>
  <c r="E152" i="1" s="1"/>
  <c r="J153" i="1"/>
  <c r="K153" i="1" s="1"/>
  <c r="E153" i="1" s="1"/>
  <c r="J154" i="1"/>
  <c r="K154" i="1" s="1"/>
  <c r="J155" i="1"/>
  <c r="K155" i="1" s="1"/>
  <c r="E155" i="1" s="1"/>
  <c r="J156" i="1"/>
  <c r="K156" i="1" s="1"/>
  <c r="E156" i="1" s="1"/>
  <c r="J157" i="1"/>
  <c r="K157" i="1" s="1"/>
  <c r="E157" i="1" s="1"/>
  <c r="J158" i="1"/>
  <c r="K158" i="1" s="1"/>
  <c r="E158" i="1" s="1"/>
  <c r="J159" i="1"/>
  <c r="K159" i="1" s="1"/>
  <c r="E159" i="1" s="1"/>
  <c r="J162" i="1"/>
  <c r="K162" i="1" s="1"/>
  <c r="E162" i="1" s="1"/>
  <c r="J163" i="1"/>
  <c r="K163" i="1" s="1"/>
  <c r="E163" i="1" s="1"/>
  <c r="J164" i="1"/>
  <c r="K164" i="1" s="1"/>
  <c r="J165" i="1"/>
  <c r="K165" i="1" s="1"/>
  <c r="E165" i="1" s="1"/>
  <c r="J166" i="1"/>
  <c r="K166" i="1" s="1"/>
  <c r="E166" i="1" s="1"/>
  <c r="J167" i="1"/>
  <c r="K167" i="1" s="1"/>
  <c r="E167" i="1" s="1"/>
  <c r="J168" i="1"/>
  <c r="K168" i="1" s="1"/>
  <c r="E168" i="1" s="1"/>
  <c r="J169" i="1"/>
  <c r="K169" i="1" s="1"/>
  <c r="E169" i="1" s="1"/>
  <c r="J170" i="1"/>
  <c r="K170" i="1" s="1"/>
  <c r="E170" i="1" s="1"/>
  <c r="J171" i="1"/>
  <c r="K171" i="1" s="1"/>
  <c r="E171" i="1" s="1"/>
  <c r="J172" i="1"/>
  <c r="K172" i="1" s="1"/>
  <c r="E172" i="1" s="1"/>
  <c r="J173" i="1"/>
  <c r="K173" i="1" s="1"/>
  <c r="E173" i="1" s="1"/>
  <c r="J175" i="1"/>
  <c r="K175" i="1" s="1"/>
  <c r="E175" i="1" s="1"/>
  <c r="J176" i="1"/>
  <c r="K176" i="1" s="1"/>
  <c r="E176" i="1" s="1"/>
  <c r="J177" i="1"/>
  <c r="K177" i="1" s="1"/>
  <c r="J178" i="1"/>
  <c r="K178" i="1" s="1"/>
  <c r="E178" i="1" s="1"/>
  <c r="J179" i="1"/>
  <c r="K179" i="1" s="1"/>
  <c r="E179" i="1" s="1"/>
  <c r="J180" i="1"/>
  <c r="K180" i="1" s="1"/>
  <c r="E180" i="1" s="1"/>
  <c r="J181" i="1"/>
  <c r="K181" i="1" s="1"/>
  <c r="E181" i="1" s="1"/>
  <c r="J182" i="1"/>
  <c r="K182" i="1" s="1"/>
  <c r="E182" i="1" s="1"/>
  <c r="J185" i="1"/>
  <c r="K185" i="1" s="1"/>
  <c r="E185" i="1" s="1"/>
  <c r="J186" i="1"/>
  <c r="K186" i="1" s="1"/>
  <c r="E186" i="1" s="1"/>
  <c r="J187" i="1"/>
  <c r="K187" i="1" s="1"/>
  <c r="E187" i="1" s="1"/>
  <c r="J188" i="1"/>
  <c r="K188" i="1" s="1"/>
  <c r="E188" i="1" s="1"/>
  <c r="J189" i="1"/>
  <c r="K189" i="1" s="1"/>
  <c r="E189" i="1" s="1"/>
  <c r="J190" i="1"/>
  <c r="K190" i="1" s="1"/>
  <c r="E190" i="1" s="1"/>
  <c r="J194" i="1"/>
  <c r="K194" i="1" s="1"/>
  <c r="E194" i="1" s="1"/>
  <c r="J195" i="1"/>
  <c r="K195" i="1" s="1"/>
  <c r="E195" i="1" s="1"/>
  <c r="J196" i="1"/>
  <c r="K196" i="1" s="1"/>
  <c r="J197" i="1"/>
  <c r="K197" i="1" s="1"/>
  <c r="E197" i="1" s="1"/>
  <c r="J198" i="1"/>
  <c r="K198" i="1" s="1"/>
  <c r="E198" i="1" s="1"/>
  <c r="J199" i="1"/>
  <c r="K199" i="1" s="1"/>
  <c r="E199" i="1" s="1"/>
  <c r="J200" i="1"/>
  <c r="K200" i="1" s="1"/>
  <c r="E200" i="1" s="1"/>
  <c r="J201" i="1"/>
  <c r="K201" i="1" s="1"/>
  <c r="E201" i="1" s="1"/>
  <c r="J202" i="1"/>
  <c r="K202" i="1" s="1"/>
  <c r="E202" i="1" s="1"/>
  <c r="J203" i="1"/>
  <c r="K203" i="1" s="1"/>
  <c r="E203" i="1" s="1"/>
  <c r="J204" i="1"/>
  <c r="K204" i="1" s="1"/>
  <c r="E204" i="1" s="1"/>
  <c r="J205" i="1"/>
  <c r="K205" i="1" s="1"/>
  <c r="E205" i="1" s="1"/>
  <c r="J206" i="1"/>
  <c r="K206" i="1" s="1"/>
  <c r="E206" i="1" s="1"/>
  <c r="J207" i="1"/>
  <c r="K207" i="1" s="1"/>
  <c r="E207" i="1" s="1"/>
  <c r="J208" i="1"/>
  <c r="K208" i="1" s="1"/>
  <c r="J209" i="1"/>
  <c r="K209" i="1" s="1"/>
  <c r="E209" i="1" s="1"/>
  <c r="J210" i="1"/>
  <c r="K210" i="1" s="1"/>
  <c r="E210" i="1" s="1"/>
  <c r="J211" i="1"/>
  <c r="K211" i="1" s="1"/>
  <c r="E211" i="1" s="1"/>
  <c r="J212" i="1"/>
  <c r="K212" i="1" s="1"/>
  <c r="E212" i="1" s="1"/>
  <c r="J213" i="1"/>
  <c r="K213" i="1" s="1"/>
  <c r="E213" i="1" s="1"/>
  <c r="J214" i="1"/>
  <c r="K214" i="1" s="1"/>
  <c r="E214" i="1" s="1"/>
  <c r="J215" i="1"/>
  <c r="K215" i="1" s="1"/>
  <c r="E215" i="1" s="1"/>
  <c r="J216" i="1"/>
  <c r="K216" i="1" s="1"/>
  <c r="E216" i="1" s="1"/>
  <c r="J217" i="1"/>
  <c r="K217" i="1" s="1"/>
  <c r="E217" i="1" s="1"/>
  <c r="J218" i="1"/>
  <c r="K218" i="1" s="1"/>
  <c r="E218" i="1" s="1"/>
  <c r="J219" i="1"/>
  <c r="K219" i="1" s="1"/>
  <c r="E219" i="1" s="1"/>
  <c r="J220" i="1"/>
  <c r="K220" i="1" s="1"/>
  <c r="J221" i="1"/>
  <c r="K221" i="1" s="1"/>
  <c r="E221" i="1" s="1"/>
  <c r="J222" i="1"/>
  <c r="K222" i="1" s="1"/>
  <c r="E222" i="1" s="1"/>
  <c r="J223" i="1"/>
  <c r="K223" i="1" s="1"/>
  <c r="E223" i="1" s="1"/>
  <c r="J224" i="1"/>
  <c r="K224" i="1" s="1"/>
  <c r="E224" i="1" s="1"/>
  <c r="J225" i="1"/>
  <c r="K225" i="1" s="1"/>
  <c r="E225" i="1" s="1"/>
  <c r="J226" i="1"/>
  <c r="K226" i="1" s="1"/>
  <c r="E226" i="1" s="1"/>
  <c r="J227" i="1"/>
  <c r="K227" i="1" s="1"/>
  <c r="E227" i="1" s="1"/>
  <c r="J228" i="1"/>
  <c r="K228" i="1" s="1"/>
  <c r="E228" i="1" s="1"/>
  <c r="J229" i="1"/>
  <c r="K229" i="1" s="1"/>
  <c r="E229" i="1" s="1"/>
  <c r="J230" i="1"/>
  <c r="K230" i="1" s="1"/>
  <c r="E230" i="1" s="1"/>
  <c r="J231" i="1"/>
  <c r="K231" i="1" s="1"/>
  <c r="E231" i="1" s="1"/>
  <c r="J232" i="1"/>
  <c r="K232" i="1" s="1"/>
  <c r="J233" i="1"/>
  <c r="K233" i="1" s="1"/>
  <c r="E233" i="1" s="1"/>
  <c r="J234" i="1"/>
  <c r="K234" i="1" s="1"/>
  <c r="E234" i="1" s="1"/>
  <c r="J235" i="1"/>
  <c r="K235" i="1" s="1"/>
  <c r="E235" i="1" s="1"/>
  <c r="J236" i="1"/>
  <c r="K236" i="1" s="1"/>
  <c r="E236" i="1" s="1"/>
  <c r="J237" i="1"/>
  <c r="K237" i="1" s="1"/>
  <c r="E237" i="1" s="1"/>
  <c r="J238" i="1"/>
  <c r="K238" i="1" s="1"/>
  <c r="E238" i="1" s="1"/>
  <c r="J239" i="1"/>
  <c r="K239" i="1" s="1"/>
  <c r="E239" i="1" s="1"/>
  <c r="J240" i="1"/>
  <c r="K240" i="1" s="1"/>
  <c r="E240" i="1" s="1"/>
  <c r="J242" i="1"/>
  <c r="K242" i="1" s="1"/>
  <c r="E242" i="1" s="1"/>
  <c r="J243" i="1"/>
  <c r="K243" i="1" s="1"/>
  <c r="E243" i="1" s="1"/>
  <c r="J244" i="1"/>
  <c r="K244" i="1" s="1"/>
  <c r="E244" i="1" s="1"/>
  <c r="J245" i="1"/>
  <c r="K245" i="1" s="1"/>
  <c r="J246" i="1"/>
  <c r="K246" i="1" s="1"/>
  <c r="E246" i="1" s="1"/>
  <c r="J247" i="1"/>
  <c r="K247" i="1" s="1"/>
  <c r="E247" i="1" s="1"/>
  <c r="J248" i="1"/>
  <c r="K248" i="1" s="1"/>
  <c r="E248" i="1" s="1"/>
  <c r="J249" i="1"/>
  <c r="K249" i="1" s="1"/>
  <c r="E249" i="1" s="1"/>
  <c r="J253" i="1"/>
  <c r="K253" i="1" s="1"/>
  <c r="E253" i="1" s="1"/>
  <c r="J254" i="1"/>
  <c r="K254" i="1" s="1"/>
  <c r="E254" i="1" s="1"/>
  <c r="J255" i="1"/>
  <c r="K255" i="1" s="1"/>
  <c r="E255" i="1" s="1"/>
  <c r="J256" i="1"/>
  <c r="K256" i="1" s="1"/>
  <c r="E256" i="1" s="1"/>
  <c r="J258" i="1"/>
  <c r="K258" i="1" s="1"/>
  <c r="E258" i="1" s="1"/>
  <c r="J259" i="1"/>
  <c r="K259" i="1" s="1"/>
  <c r="E259" i="1" s="1"/>
  <c r="J262" i="1"/>
  <c r="K262" i="1" s="1"/>
  <c r="E262" i="1" s="1"/>
  <c r="J263" i="1"/>
  <c r="K263" i="1" s="1"/>
  <c r="E263" i="1" s="1"/>
  <c r="J264" i="1"/>
  <c r="K264" i="1" s="1"/>
  <c r="E264" i="1" s="1"/>
  <c r="J265" i="1"/>
  <c r="K265" i="1" s="1"/>
  <c r="E265" i="1" s="1"/>
  <c r="J266" i="1"/>
  <c r="K266" i="1" s="1"/>
  <c r="J267" i="1"/>
  <c r="K267" i="1" s="1"/>
  <c r="E267" i="1" s="1"/>
  <c r="J268" i="1"/>
  <c r="K268" i="1" s="1"/>
  <c r="E268" i="1" s="1"/>
  <c r="J269" i="1"/>
  <c r="K269" i="1" s="1"/>
  <c r="E269" i="1" s="1"/>
  <c r="J270" i="1"/>
  <c r="K270" i="1" s="1"/>
  <c r="E270" i="1" s="1"/>
  <c r="J271" i="1"/>
  <c r="K271" i="1" s="1"/>
  <c r="E271" i="1" s="1"/>
  <c r="J272" i="1"/>
  <c r="K272" i="1" s="1"/>
  <c r="E272" i="1" s="1"/>
  <c r="J273" i="1"/>
  <c r="K273" i="1" s="1"/>
  <c r="E273" i="1" s="1"/>
  <c r="J274" i="1"/>
  <c r="K274" i="1" s="1"/>
  <c r="E274" i="1" s="1"/>
  <c r="J275" i="1"/>
  <c r="K275" i="1" s="1"/>
  <c r="E275" i="1" s="1"/>
  <c r="J276" i="1"/>
  <c r="K276" i="1" s="1"/>
  <c r="E276" i="1" s="1"/>
  <c r="J277" i="1"/>
  <c r="K277" i="1" s="1"/>
  <c r="E277" i="1" s="1"/>
  <c r="J278" i="1"/>
  <c r="K278" i="1" s="1"/>
  <c r="J279" i="1"/>
  <c r="K279" i="1" s="1"/>
  <c r="E279" i="1" s="1"/>
  <c r="J280" i="1"/>
  <c r="K280" i="1" s="1"/>
  <c r="E280" i="1" s="1"/>
  <c r="J281" i="1"/>
  <c r="K281" i="1" s="1"/>
  <c r="E281" i="1" s="1"/>
  <c r="J282" i="1"/>
  <c r="K282" i="1" s="1"/>
  <c r="E282" i="1" s="1"/>
  <c r="J283" i="1"/>
  <c r="K283" i="1" s="1"/>
  <c r="E283" i="1" s="1"/>
  <c r="J284" i="1"/>
  <c r="K284" i="1" s="1"/>
  <c r="E284" i="1" s="1"/>
  <c r="J285" i="1"/>
  <c r="K285" i="1" s="1"/>
  <c r="E285" i="1" s="1"/>
  <c r="J286" i="1"/>
  <c r="K286" i="1" s="1"/>
  <c r="E286" i="1" s="1"/>
  <c r="J287" i="1"/>
  <c r="K287" i="1" s="1"/>
  <c r="E287" i="1" s="1"/>
  <c r="J288" i="1"/>
  <c r="K288" i="1" s="1"/>
  <c r="E288" i="1" s="1"/>
  <c r="J289" i="1"/>
  <c r="K289" i="1" s="1"/>
  <c r="E289" i="1" s="1"/>
  <c r="J290" i="1"/>
  <c r="K290" i="1" s="1"/>
  <c r="J291" i="1"/>
  <c r="K291" i="1" s="1"/>
  <c r="E291" i="1" s="1"/>
  <c r="J292" i="1"/>
  <c r="K292" i="1" s="1"/>
  <c r="E292" i="1" s="1"/>
  <c r="J295" i="1"/>
  <c r="K295" i="1" s="1"/>
  <c r="E295" i="1" s="1"/>
  <c r="J296" i="1"/>
  <c r="K296" i="1" s="1"/>
  <c r="E296" i="1" s="1"/>
  <c r="J297" i="1"/>
  <c r="K297" i="1" s="1"/>
  <c r="E297" i="1" s="1"/>
  <c r="J298" i="1"/>
  <c r="K298" i="1" s="1"/>
  <c r="E298" i="1" s="1"/>
  <c r="J299" i="1"/>
  <c r="K299" i="1" s="1"/>
  <c r="E299" i="1" s="1"/>
  <c r="J300" i="1"/>
  <c r="K300" i="1" s="1"/>
  <c r="E300" i="1" s="1"/>
  <c r="J301" i="1"/>
  <c r="K301" i="1" s="1"/>
  <c r="E301" i="1" s="1"/>
  <c r="J302" i="1"/>
  <c r="K302" i="1" s="1"/>
  <c r="E302" i="1" s="1"/>
  <c r="J303" i="1"/>
  <c r="K303" i="1" s="1"/>
  <c r="J304" i="1"/>
  <c r="K304" i="1" s="1"/>
  <c r="E304" i="1" s="1"/>
  <c r="J305" i="1"/>
  <c r="K305" i="1" s="1"/>
  <c r="E305" i="1" s="1"/>
  <c r="J306" i="1"/>
  <c r="K306" i="1" s="1"/>
  <c r="E306" i="1" s="1"/>
  <c r="J307" i="1"/>
  <c r="K307" i="1" s="1"/>
  <c r="E307" i="1" s="1"/>
  <c r="J308" i="1"/>
  <c r="K308" i="1" s="1"/>
  <c r="E308" i="1" s="1"/>
  <c r="J309" i="1"/>
  <c r="K309" i="1" s="1"/>
  <c r="E309" i="1" s="1"/>
  <c r="J310" i="1"/>
  <c r="K310" i="1" s="1"/>
  <c r="E310" i="1" s="1"/>
  <c r="J311" i="1"/>
  <c r="K311" i="1" s="1"/>
  <c r="E311" i="1" s="1"/>
  <c r="J312" i="1"/>
  <c r="K312" i="1" s="1"/>
  <c r="E312" i="1" s="1"/>
  <c r="J313" i="1"/>
  <c r="K313" i="1" s="1"/>
  <c r="E313" i="1" s="1"/>
  <c r="J314" i="1"/>
  <c r="K314" i="1" s="1"/>
  <c r="E314" i="1" s="1"/>
  <c r="J315" i="1"/>
  <c r="K315" i="1" s="1"/>
  <c r="J316" i="1"/>
  <c r="K316" i="1" s="1"/>
  <c r="E316" i="1" s="1"/>
  <c r="J317" i="1"/>
  <c r="K317" i="1" s="1"/>
  <c r="E317" i="1" s="1"/>
  <c r="J318" i="1"/>
  <c r="K318" i="1" s="1"/>
  <c r="E318" i="1" s="1"/>
  <c r="J319" i="1"/>
  <c r="K319" i="1" s="1"/>
  <c r="E319" i="1" s="1"/>
  <c r="J320" i="1"/>
  <c r="K320" i="1" s="1"/>
  <c r="E320" i="1" s="1"/>
  <c r="J321" i="1"/>
  <c r="K321" i="1" s="1"/>
  <c r="E321" i="1" s="1"/>
  <c r="J322" i="1"/>
  <c r="K322" i="1" s="1"/>
  <c r="E322" i="1" s="1"/>
  <c r="J325" i="1"/>
  <c r="K325" i="1" s="1"/>
  <c r="E325" i="1" s="1"/>
  <c r="J326" i="1"/>
  <c r="K326" i="1" s="1"/>
  <c r="E326" i="1" s="1"/>
  <c r="J327" i="1"/>
  <c r="K327" i="1" s="1"/>
  <c r="E327" i="1" s="1"/>
  <c r="J328" i="1"/>
  <c r="K328" i="1" s="1"/>
  <c r="E328" i="1" s="1"/>
  <c r="J329" i="1"/>
  <c r="K329" i="1" s="1"/>
  <c r="E329" i="1" s="1"/>
  <c r="J330" i="1"/>
  <c r="K330" i="1" s="1"/>
  <c r="J331" i="1"/>
  <c r="K331" i="1" s="1"/>
  <c r="E331" i="1" s="1"/>
  <c r="J332" i="1"/>
  <c r="K332" i="1" s="1"/>
  <c r="E332" i="1" s="1"/>
  <c r="J333" i="1"/>
  <c r="K333" i="1" s="1"/>
  <c r="E333" i="1" s="1"/>
  <c r="J334" i="1"/>
  <c r="K334" i="1" s="1"/>
  <c r="E334" i="1" s="1"/>
  <c r="J335" i="1"/>
  <c r="K335" i="1" s="1"/>
  <c r="E335" i="1" s="1"/>
  <c r="J336" i="1"/>
  <c r="K336" i="1" s="1"/>
  <c r="E336" i="1" s="1"/>
  <c r="J337" i="1"/>
  <c r="K337" i="1" s="1"/>
  <c r="E337" i="1" s="1"/>
  <c r="J338" i="1"/>
  <c r="K338" i="1" s="1"/>
  <c r="E338" i="1" s="1"/>
  <c r="J339" i="1"/>
  <c r="K339" i="1" s="1"/>
  <c r="E339" i="1" s="1"/>
  <c r="J340" i="1"/>
  <c r="K340" i="1" s="1"/>
  <c r="E340" i="1" s="1"/>
  <c r="J341" i="1"/>
  <c r="K341" i="1" s="1"/>
  <c r="E341" i="1" s="1"/>
  <c r="J342" i="1"/>
  <c r="K342" i="1" s="1"/>
  <c r="J343" i="1"/>
  <c r="K343" i="1" s="1"/>
  <c r="E343" i="1" s="1"/>
  <c r="J344" i="1"/>
  <c r="K344" i="1" s="1"/>
  <c r="E344" i="1" s="1"/>
  <c r="J345" i="1"/>
  <c r="K345" i="1" s="1"/>
  <c r="E345" i="1" s="1"/>
  <c r="J348" i="1"/>
  <c r="K348" i="1" s="1"/>
  <c r="E348" i="1" s="1"/>
  <c r="J349" i="1"/>
  <c r="K349" i="1" s="1"/>
  <c r="E349" i="1" s="1"/>
  <c r="J350" i="1"/>
  <c r="K350" i="1" s="1"/>
  <c r="E350" i="1" s="1"/>
  <c r="J351" i="1"/>
  <c r="K351" i="1" s="1"/>
  <c r="E351" i="1" s="1"/>
  <c r="J352" i="1"/>
  <c r="K352" i="1" s="1"/>
  <c r="E352" i="1" s="1"/>
  <c r="J353" i="1"/>
  <c r="K353" i="1" s="1"/>
  <c r="E353" i="1" s="1"/>
  <c r="J354" i="1"/>
  <c r="K354" i="1" s="1"/>
  <c r="E354" i="1" s="1"/>
  <c r="J355" i="1"/>
  <c r="K355" i="1" s="1"/>
  <c r="E355" i="1" s="1"/>
  <c r="J356" i="1"/>
  <c r="K356" i="1" s="1"/>
  <c r="E356" i="1" s="1"/>
  <c r="J357" i="1"/>
  <c r="K357" i="1" s="1"/>
  <c r="J358" i="1"/>
  <c r="K358" i="1" s="1"/>
  <c r="E358" i="1" s="1"/>
  <c r="J359" i="1"/>
  <c r="K359" i="1" s="1"/>
  <c r="E359" i="1" s="1"/>
  <c r="J360" i="1"/>
  <c r="K360" i="1" s="1"/>
  <c r="E360" i="1" s="1"/>
  <c r="J361" i="1"/>
  <c r="K361" i="1" s="1"/>
  <c r="E361" i="1" s="1"/>
  <c r="J362" i="1"/>
  <c r="K362" i="1" s="1"/>
  <c r="E362" i="1" s="1"/>
  <c r="J363" i="1"/>
  <c r="K363" i="1" s="1"/>
  <c r="E363" i="1" s="1"/>
  <c r="J364" i="1"/>
  <c r="K364" i="1" s="1"/>
  <c r="E364" i="1" s="1"/>
  <c r="J365" i="1"/>
  <c r="K365" i="1" s="1"/>
  <c r="E365" i="1" s="1"/>
  <c r="J366" i="1"/>
  <c r="K366" i="1" s="1"/>
  <c r="E366" i="1" s="1"/>
  <c r="J367" i="1"/>
  <c r="K367" i="1" s="1"/>
  <c r="E367" i="1" s="1"/>
  <c r="J368" i="1"/>
  <c r="K368" i="1" s="1"/>
  <c r="E368" i="1" s="1"/>
  <c r="J369" i="1"/>
  <c r="K369" i="1" s="1"/>
  <c r="J370" i="1"/>
  <c r="K370" i="1" s="1"/>
  <c r="E370" i="1" s="1"/>
  <c r="J371" i="1"/>
  <c r="K371" i="1" s="1"/>
  <c r="E371" i="1" s="1"/>
  <c r="J372" i="1"/>
  <c r="K372" i="1" s="1"/>
  <c r="E372" i="1" s="1"/>
  <c r="J373" i="1"/>
  <c r="K373" i="1" s="1"/>
  <c r="E373" i="1" s="1"/>
  <c r="J374" i="1"/>
  <c r="K374" i="1" s="1"/>
  <c r="E374" i="1" s="1"/>
  <c r="J375" i="1"/>
  <c r="K375" i="1" s="1"/>
  <c r="E375" i="1" s="1"/>
  <c r="J379" i="1"/>
  <c r="K379" i="1" s="1"/>
  <c r="E379" i="1" s="1"/>
  <c r="J380" i="1"/>
  <c r="K380" i="1" s="1"/>
  <c r="E380" i="1" s="1"/>
  <c r="J381" i="1"/>
  <c r="K381" i="1" s="1"/>
  <c r="E381" i="1" s="1"/>
  <c r="J382" i="1"/>
  <c r="K382" i="1" s="1"/>
  <c r="E382" i="1" s="1"/>
  <c r="J383" i="1"/>
  <c r="K383" i="1" s="1"/>
  <c r="E383" i="1" s="1"/>
  <c r="J385" i="1"/>
  <c r="K385" i="1" s="1"/>
  <c r="E385" i="1" s="1"/>
  <c r="J386" i="1"/>
  <c r="K386" i="1" s="1"/>
  <c r="E386" i="1" s="1"/>
  <c r="J387" i="1"/>
  <c r="K387" i="1" s="1"/>
  <c r="E387" i="1" s="1"/>
  <c r="J388" i="1"/>
  <c r="K388" i="1" s="1"/>
  <c r="E388" i="1" s="1"/>
  <c r="J389" i="1"/>
  <c r="K389" i="1" s="1"/>
  <c r="E389" i="1" s="1"/>
  <c r="J390" i="1"/>
  <c r="K390" i="1" s="1"/>
  <c r="E390" i="1" s="1"/>
  <c r="J391" i="1"/>
  <c r="K391" i="1" s="1"/>
  <c r="J392" i="1"/>
  <c r="K392" i="1" s="1"/>
  <c r="E392" i="1" s="1"/>
  <c r="J393" i="1"/>
  <c r="K393" i="1" s="1"/>
  <c r="E393" i="1" s="1"/>
  <c r="J394" i="1"/>
  <c r="K394" i="1" s="1"/>
  <c r="E394" i="1" s="1"/>
  <c r="J395" i="1"/>
  <c r="K395" i="1" s="1"/>
  <c r="E395" i="1" s="1"/>
  <c r="J397" i="1"/>
  <c r="K397" i="1" s="1"/>
  <c r="E397" i="1" s="1"/>
  <c r="J398" i="1"/>
  <c r="K398" i="1" s="1"/>
  <c r="E398" i="1" s="1"/>
  <c r="J399" i="1"/>
  <c r="K399" i="1" s="1"/>
  <c r="E399" i="1" s="1"/>
  <c r="J400" i="1"/>
  <c r="K400" i="1" s="1"/>
  <c r="E400" i="1" s="1"/>
  <c r="J401" i="1"/>
  <c r="K401" i="1" s="1"/>
  <c r="E401" i="1" s="1"/>
  <c r="J402" i="1"/>
  <c r="K402" i="1" s="1"/>
  <c r="E402" i="1" s="1"/>
  <c r="J403" i="1"/>
  <c r="K403" i="1" s="1"/>
  <c r="E403" i="1" s="1"/>
  <c r="J404" i="1"/>
  <c r="K404" i="1" s="1"/>
  <c r="J407" i="1"/>
  <c r="K407" i="1" s="1"/>
  <c r="E407" i="1" s="1"/>
  <c r="J408" i="1"/>
  <c r="K408" i="1" s="1"/>
  <c r="E408" i="1" s="1"/>
  <c r="J409" i="1"/>
  <c r="K409" i="1" s="1"/>
  <c r="E409" i="1" s="1"/>
  <c r="J410" i="1"/>
  <c r="K410" i="1" s="1"/>
  <c r="E410" i="1" s="1"/>
  <c r="J411" i="1"/>
  <c r="K411" i="1" s="1"/>
  <c r="E411" i="1" s="1"/>
  <c r="J412" i="1"/>
  <c r="K412" i="1" s="1"/>
  <c r="E412" i="1" s="1"/>
  <c r="J413" i="1"/>
  <c r="K413" i="1" s="1"/>
  <c r="E413" i="1" s="1"/>
  <c r="J415" i="1"/>
  <c r="K415" i="1" s="1"/>
  <c r="E415" i="1" s="1"/>
  <c r="J416" i="1"/>
  <c r="K416" i="1" s="1"/>
  <c r="E416" i="1" s="1"/>
  <c r="J417" i="1"/>
  <c r="K417" i="1" s="1"/>
  <c r="J418" i="1"/>
  <c r="K418" i="1" s="1"/>
  <c r="E418" i="1" s="1"/>
  <c r="J419" i="1"/>
  <c r="K419" i="1" s="1"/>
  <c r="E419" i="1" s="1"/>
  <c r="J420" i="1"/>
  <c r="K420" i="1" s="1"/>
  <c r="E420" i="1" s="1"/>
  <c r="J422" i="1"/>
  <c r="K422" i="1" s="1"/>
  <c r="E422" i="1" s="1"/>
  <c r="J423" i="1"/>
  <c r="K423" i="1" s="1"/>
  <c r="E423" i="1" s="1"/>
  <c r="J424" i="1"/>
  <c r="K424" i="1" s="1"/>
  <c r="E424" i="1" s="1"/>
  <c r="J425" i="1"/>
  <c r="K425" i="1" s="1"/>
  <c r="E425" i="1" s="1"/>
  <c r="J426" i="1"/>
  <c r="K426" i="1" s="1"/>
  <c r="E426" i="1" s="1"/>
  <c r="J427" i="1"/>
  <c r="K427" i="1" s="1"/>
  <c r="E427" i="1" s="1"/>
  <c r="J428" i="1"/>
  <c r="K428" i="1" s="1"/>
  <c r="E428" i="1" s="1"/>
  <c r="J429" i="1"/>
  <c r="K429" i="1" s="1"/>
  <c r="J430" i="1"/>
  <c r="K430" i="1" s="1"/>
  <c r="E430" i="1" s="1"/>
  <c r="J431" i="1"/>
  <c r="K431" i="1" s="1"/>
  <c r="E431" i="1" s="1"/>
  <c r="J434" i="1"/>
  <c r="K434" i="1" s="1"/>
  <c r="E434" i="1" s="1"/>
  <c r="J435" i="1"/>
  <c r="K435" i="1" s="1"/>
  <c r="E435" i="1" s="1"/>
  <c r="J436" i="1"/>
  <c r="K436" i="1" s="1"/>
  <c r="E436" i="1" s="1"/>
  <c r="J437" i="1"/>
  <c r="K437" i="1" s="1"/>
  <c r="J441" i="1"/>
  <c r="K441" i="1" s="1"/>
  <c r="E441" i="1" s="1"/>
  <c r="J442" i="1"/>
  <c r="K442" i="1" s="1"/>
  <c r="E442" i="1" s="1"/>
  <c r="J443" i="1"/>
  <c r="K443" i="1" s="1"/>
  <c r="J444" i="1"/>
  <c r="K444" i="1" s="1"/>
  <c r="E444" i="1" s="1"/>
  <c r="J445" i="1"/>
  <c r="K445" i="1" s="1"/>
  <c r="E445" i="1" s="1"/>
  <c r="J446" i="1"/>
  <c r="K446" i="1" s="1"/>
  <c r="E446" i="1" s="1"/>
  <c r="J447" i="1"/>
  <c r="K447" i="1" s="1"/>
  <c r="E447" i="1" s="1"/>
  <c r="J448" i="1"/>
  <c r="K448" i="1" s="1"/>
  <c r="E448" i="1" s="1"/>
  <c r="J449" i="1"/>
  <c r="K449" i="1" s="1"/>
  <c r="E449" i="1" s="1"/>
  <c r="J450" i="1"/>
  <c r="K450" i="1" s="1"/>
  <c r="E450" i="1" s="1"/>
  <c r="J451" i="1"/>
  <c r="K451" i="1" s="1"/>
  <c r="E451" i="1" s="1"/>
  <c r="J453" i="1"/>
  <c r="K453" i="1" s="1"/>
  <c r="E453" i="1" s="1"/>
  <c r="J454" i="1"/>
  <c r="K454" i="1" s="1"/>
  <c r="E454" i="1" s="1"/>
  <c r="J456" i="1"/>
  <c r="K456" i="1" s="1"/>
  <c r="E456" i="1" s="1"/>
  <c r="J458" i="1"/>
  <c r="K458" i="1" s="1"/>
  <c r="J459" i="1"/>
  <c r="K459" i="1" s="1"/>
  <c r="E459" i="1" s="1"/>
  <c r="J460" i="1"/>
  <c r="K460" i="1" s="1"/>
  <c r="E460" i="1" s="1"/>
  <c r="J462" i="1"/>
  <c r="K462" i="1" s="1"/>
  <c r="E462" i="1" s="1"/>
  <c r="J463" i="1"/>
  <c r="K463" i="1" s="1"/>
  <c r="E463" i="1" s="1"/>
  <c r="J465" i="1"/>
  <c r="K465" i="1" s="1"/>
  <c r="E465" i="1" s="1"/>
  <c r="J466" i="1"/>
  <c r="K466" i="1" s="1"/>
  <c r="E466" i="1" s="1"/>
  <c r="J467" i="1"/>
  <c r="K467" i="1" s="1"/>
  <c r="E467" i="1" s="1"/>
  <c r="J468" i="1"/>
  <c r="K468" i="1" s="1"/>
  <c r="E468" i="1" s="1"/>
  <c r="J471" i="1"/>
  <c r="K471" i="1" s="1"/>
  <c r="E471" i="1" s="1"/>
  <c r="J474" i="1"/>
  <c r="K474" i="1" s="1"/>
  <c r="E474" i="1" s="1"/>
  <c r="J475" i="1"/>
  <c r="K475" i="1" s="1"/>
  <c r="E475" i="1" s="1"/>
  <c r="J476" i="1"/>
  <c r="K476" i="1" s="1"/>
  <c r="E476" i="1" s="1"/>
  <c r="J477" i="1"/>
  <c r="K477" i="1" s="1"/>
  <c r="J478" i="1"/>
  <c r="K478" i="1" s="1"/>
  <c r="E478" i="1" s="1"/>
  <c r="J479" i="1"/>
  <c r="K479" i="1" s="1"/>
  <c r="E479" i="1" s="1"/>
  <c r="J480" i="1"/>
  <c r="K480" i="1" s="1"/>
  <c r="E480" i="1" s="1"/>
  <c r="J481" i="1"/>
  <c r="K481" i="1" s="1"/>
  <c r="E481" i="1" s="1"/>
  <c r="J482" i="1"/>
  <c r="K482" i="1" s="1"/>
  <c r="E482" i="1" s="1"/>
  <c r="J483" i="1"/>
  <c r="K483" i="1" s="1"/>
  <c r="E483" i="1" s="1"/>
  <c r="J484" i="1"/>
  <c r="K484" i="1" s="1"/>
  <c r="E484" i="1" s="1"/>
  <c r="J485" i="1"/>
  <c r="K485" i="1" s="1"/>
  <c r="E485" i="1" s="1"/>
  <c r="J488" i="1"/>
  <c r="K488" i="1" s="1"/>
  <c r="E488" i="1" s="1"/>
  <c r="J489" i="1"/>
  <c r="K489" i="1" s="1"/>
  <c r="E489" i="1" s="1"/>
  <c r="J490" i="1"/>
  <c r="K490" i="1" s="1"/>
  <c r="E490" i="1" s="1"/>
  <c r="J491" i="1"/>
  <c r="K491" i="1" s="1"/>
  <c r="J492" i="1"/>
  <c r="K492" i="1" s="1"/>
  <c r="E492" i="1" s="1"/>
  <c r="J493" i="1"/>
  <c r="K493" i="1" s="1"/>
  <c r="E493" i="1" s="1"/>
  <c r="J494" i="1"/>
  <c r="K494" i="1" s="1"/>
  <c r="E494" i="1" s="1"/>
  <c r="J496" i="1"/>
  <c r="K496" i="1" s="1"/>
  <c r="E496" i="1" s="1"/>
  <c r="J497" i="1"/>
  <c r="K497" i="1" s="1"/>
  <c r="E497" i="1" s="1"/>
  <c r="J498" i="1"/>
  <c r="K498" i="1" s="1"/>
  <c r="E498" i="1" s="1"/>
  <c r="J499" i="1"/>
  <c r="K499" i="1" s="1"/>
  <c r="E499" i="1" s="1"/>
  <c r="J500" i="1"/>
  <c r="K500" i="1" s="1"/>
  <c r="E500" i="1" s="1"/>
  <c r="J503" i="1"/>
  <c r="K503" i="1" s="1"/>
  <c r="E503" i="1" s="1"/>
  <c r="J507" i="1"/>
  <c r="K507" i="1" s="1"/>
  <c r="E507" i="1" s="1"/>
  <c r="J508" i="1"/>
  <c r="K508" i="1" s="1"/>
  <c r="E508" i="1" s="1"/>
  <c r="J509" i="1"/>
  <c r="K509" i="1" s="1"/>
  <c r="E509" i="1" s="1"/>
  <c r="J510" i="1"/>
  <c r="K510" i="1" s="1"/>
  <c r="E510" i="1" s="1"/>
  <c r="J512" i="1"/>
  <c r="K512" i="1" s="1"/>
  <c r="E512" i="1" s="1"/>
  <c r="J513" i="1"/>
  <c r="K513" i="1" s="1"/>
  <c r="E513" i="1" s="1"/>
  <c r="J514" i="1"/>
  <c r="K514" i="1" s="1"/>
  <c r="E514" i="1" s="1"/>
  <c r="J515" i="1"/>
  <c r="K515" i="1" s="1"/>
  <c r="E515" i="1" s="1"/>
  <c r="J516" i="1"/>
  <c r="K516" i="1" s="1"/>
  <c r="E516" i="1" s="1"/>
  <c r="J517" i="1"/>
  <c r="K517" i="1" s="1"/>
  <c r="E517" i="1" s="1"/>
  <c r="J518" i="1"/>
  <c r="K518" i="1" s="1"/>
  <c r="J519" i="1"/>
  <c r="K519" i="1" s="1"/>
  <c r="E519" i="1" s="1"/>
  <c r="J520" i="1"/>
  <c r="K520" i="1" s="1"/>
  <c r="E520" i="1" s="1"/>
  <c r="J521" i="1"/>
  <c r="K521" i="1" s="1"/>
  <c r="E521" i="1" s="1"/>
  <c r="J522" i="1"/>
  <c r="K522" i="1" s="1"/>
  <c r="E522" i="1" s="1"/>
  <c r="J523" i="1"/>
  <c r="K523" i="1" s="1"/>
  <c r="E523" i="1" s="1"/>
  <c r="J524" i="1"/>
  <c r="K524" i="1" s="1"/>
  <c r="E524" i="1" s="1"/>
  <c r="J525" i="1"/>
  <c r="K525" i="1" s="1"/>
  <c r="E525" i="1" s="1"/>
  <c r="J528" i="1"/>
  <c r="K528" i="1" s="1"/>
  <c r="E528" i="1" s="1"/>
  <c r="J529" i="1"/>
  <c r="K529" i="1" s="1"/>
  <c r="E529" i="1" s="1"/>
  <c r="J530" i="1"/>
  <c r="K530" i="1" s="1"/>
  <c r="E530" i="1" s="1"/>
  <c r="J531" i="1"/>
  <c r="K531" i="1" s="1"/>
  <c r="E531" i="1" s="1"/>
  <c r="J532" i="1"/>
  <c r="K532" i="1" s="1"/>
  <c r="E532" i="1" s="1"/>
  <c r="J533" i="1"/>
  <c r="K533" i="1" s="1"/>
  <c r="E533" i="1" s="1"/>
  <c r="J534" i="1"/>
  <c r="K534" i="1" s="1"/>
  <c r="E534" i="1" s="1"/>
  <c r="J535" i="1"/>
  <c r="K535" i="1" s="1"/>
  <c r="J536" i="1"/>
  <c r="K536" i="1" s="1"/>
  <c r="E536" i="1" s="1"/>
  <c r="J539" i="1"/>
  <c r="K539" i="1" s="1"/>
  <c r="E539" i="1" s="1"/>
  <c r="J540" i="1"/>
  <c r="K540" i="1" s="1"/>
  <c r="E540" i="1" s="1"/>
  <c r="J541" i="1"/>
  <c r="K541" i="1" s="1"/>
  <c r="E541" i="1" s="1"/>
  <c r="J542" i="1"/>
  <c r="K542" i="1" s="1"/>
  <c r="E542" i="1" s="1"/>
  <c r="J543" i="1"/>
  <c r="K543" i="1" s="1"/>
  <c r="E543" i="1" s="1"/>
  <c r="J7" i="1"/>
  <c r="K7" i="1" s="1"/>
  <c r="E7" i="1" s="1"/>
  <c r="G21" i="3" l="1"/>
  <c r="K40" i="4"/>
  <c r="E40" i="4"/>
  <c r="F40" i="4"/>
  <c r="G40" i="4"/>
  <c r="H40" i="4"/>
  <c r="I40" i="4"/>
  <c r="L40" i="4"/>
  <c r="J40" i="4"/>
  <c r="L46" i="4"/>
  <c r="K46" i="4"/>
  <c r="J46" i="4"/>
  <c r="I46" i="4"/>
  <c r="H46" i="4"/>
  <c r="G46" i="4"/>
  <c r="F46" i="4"/>
  <c r="G111" i="3"/>
  <c r="C22" i="4" s="1"/>
  <c r="G103" i="3"/>
  <c r="C20" i="4" s="1"/>
  <c r="G258" i="3"/>
  <c r="C30" i="4" s="1"/>
  <c r="G195" i="3"/>
  <c r="C26" i="4" s="1"/>
  <c r="G15" i="3"/>
  <c r="C10" i="4" s="1"/>
  <c r="G7" i="3"/>
  <c r="C8" i="4" s="1"/>
  <c r="G311" i="3"/>
  <c r="C12" i="4"/>
  <c r="G71" i="3"/>
  <c r="C16" i="4" s="1"/>
  <c r="G81" i="3"/>
  <c r="C18" i="4" s="1"/>
  <c r="G438" i="3"/>
  <c r="G281" i="3"/>
  <c r="C32" i="4" s="1"/>
  <c r="G185" i="3"/>
  <c r="C24" i="4" s="1"/>
  <c r="G373" i="3"/>
  <c r="C38" i="4" s="1"/>
  <c r="G421" i="3"/>
  <c r="C44" i="4" s="1"/>
  <c r="G228" i="3"/>
  <c r="C28" i="4" s="1"/>
  <c r="G367" i="3"/>
  <c r="C36" i="4" s="1"/>
  <c r="G447" i="3"/>
  <c r="C50" i="4" s="1"/>
  <c r="G407" i="3"/>
  <c r="C42" i="4" s="1"/>
  <c r="F13" i="2"/>
  <c r="G13" i="2" s="1"/>
  <c r="G7" i="2" s="1"/>
  <c r="G288" i="2"/>
  <c r="G103" i="2"/>
  <c r="G426" i="2"/>
  <c r="G95" i="2"/>
  <c r="G344" i="2"/>
  <c r="G15" i="2"/>
  <c r="G63" i="2"/>
  <c r="G21" i="2"/>
  <c r="G172" i="2"/>
  <c r="G384" i="2"/>
  <c r="G73" i="2"/>
  <c r="G162" i="2"/>
  <c r="G205" i="2"/>
  <c r="G235" i="2"/>
  <c r="G398" i="2"/>
  <c r="G258" i="2"/>
  <c r="G350" i="2"/>
  <c r="G415" i="2"/>
  <c r="G538" i="1"/>
  <c r="G527" i="1"/>
  <c r="G505" i="1"/>
  <c r="G487" i="1"/>
  <c r="G473" i="1"/>
  <c r="G439" i="1"/>
  <c r="G433" i="1"/>
  <c r="G347" i="1"/>
  <c r="G324" i="1"/>
  <c r="G294" i="1"/>
  <c r="G261" i="1"/>
  <c r="G251" i="1"/>
  <c r="G192" i="1"/>
  <c r="G184" i="1"/>
  <c r="G161" i="1"/>
  <c r="G147" i="1"/>
  <c r="G136" i="1"/>
  <c r="G94" i="1"/>
  <c r="G82" i="1"/>
  <c r="G63" i="1"/>
  <c r="G31" i="1"/>
  <c r="G6" i="1"/>
  <c r="C34" i="4" l="1"/>
  <c r="M1" i="3"/>
  <c r="C48" i="4"/>
  <c r="O40" i="4"/>
  <c r="O46" i="4"/>
  <c r="F42" i="4"/>
  <c r="G42" i="4"/>
  <c r="H42" i="4"/>
  <c r="I42" i="4"/>
  <c r="E42" i="4"/>
  <c r="J42" i="4"/>
  <c r="K42" i="4"/>
  <c r="L42" i="4"/>
  <c r="F8" i="4"/>
  <c r="G8" i="4"/>
  <c r="H8" i="4"/>
  <c r="I8" i="4"/>
  <c r="J8" i="4"/>
  <c r="K8" i="4"/>
  <c r="L8" i="4"/>
  <c r="C49" i="4"/>
  <c r="E8" i="4"/>
  <c r="F36" i="4"/>
  <c r="G36" i="4"/>
  <c r="H36" i="4"/>
  <c r="I36" i="4"/>
  <c r="E36" i="4"/>
  <c r="J36" i="4"/>
  <c r="K36" i="4"/>
  <c r="L36" i="4"/>
  <c r="L10" i="4"/>
  <c r="J10" i="4"/>
  <c r="E10" i="4"/>
  <c r="F10" i="4"/>
  <c r="G10" i="4"/>
  <c r="K10" i="4"/>
  <c r="H10" i="4"/>
  <c r="I10" i="4"/>
  <c r="J34" i="4"/>
  <c r="I34" i="4"/>
  <c r="K34" i="4"/>
  <c r="H34" i="4"/>
  <c r="L34" i="4"/>
  <c r="E34" i="4"/>
  <c r="F34" i="4"/>
  <c r="G34" i="4"/>
  <c r="L50" i="4"/>
  <c r="F50" i="4"/>
  <c r="G50" i="4"/>
  <c r="H50" i="4"/>
  <c r="I50" i="4"/>
  <c r="E50" i="4"/>
  <c r="J50" i="4"/>
  <c r="K50" i="4"/>
  <c r="G28" i="4"/>
  <c r="H28" i="4"/>
  <c r="I28" i="4"/>
  <c r="E28" i="4"/>
  <c r="J28" i="4"/>
  <c r="K28" i="4"/>
  <c r="L28" i="4"/>
  <c r="F28" i="4"/>
  <c r="E26" i="4"/>
  <c r="L26" i="4"/>
  <c r="F26" i="4"/>
  <c r="G26" i="4"/>
  <c r="H26" i="4"/>
  <c r="I26" i="4"/>
  <c r="J26" i="4"/>
  <c r="K26" i="4"/>
  <c r="H12" i="4"/>
  <c r="I12" i="4"/>
  <c r="J12" i="4"/>
  <c r="G12" i="4"/>
  <c r="K12" i="4"/>
  <c r="L12" i="4"/>
  <c r="E12" i="4"/>
  <c r="E52" i="4" s="1"/>
  <c r="F12" i="4"/>
  <c r="H38" i="4"/>
  <c r="I38" i="4"/>
  <c r="J38" i="4"/>
  <c r="K38" i="4"/>
  <c r="L38" i="4"/>
  <c r="F38" i="4"/>
  <c r="E38" i="4"/>
  <c r="G38" i="4"/>
  <c r="K20" i="4"/>
  <c r="L20" i="4"/>
  <c r="E20" i="4"/>
  <c r="J20" i="4"/>
  <c r="F20" i="4"/>
  <c r="I20" i="4"/>
  <c r="G20" i="4"/>
  <c r="H20" i="4"/>
  <c r="K44" i="4"/>
  <c r="I44" i="4"/>
  <c r="L44" i="4"/>
  <c r="E44" i="4"/>
  <c r="J44" i="4"/>
  <c r="F44" i="4"/>
  <c r="G44" i="4"/>
  <c r="H44" i="4"/>
  <c r="E22" i="4"/>
  <c r="F22" i="4"/>
  <c r="G22" i="4"/>
  <c r="H22" i="4"/>
  <c r="I22" i="4"/>
  <c r="J22" i="4"/>
  <c r="K22" i="4"/>
  <c r="L22" i="4"/>
  <c r="F32" i="4"/>
  <c r="G32" i="4"/>
  <c r="H32" i="4"/>
  <c r="I32" i="4"/>
  <c r="J32" i="4"/>
  <c r="K32" i="4"/>
  <c r="L32" i="4"/>
  <c r="E32" i="4"/>
  <c r="L30" i="4"/>
  <c r="K30" i="4"/>
  <c r="F30" i="4"/>
  <c r="J30" i="4"/>
  <c r="G30" i="4"/>
  <c r="H30" i="4"/>
  <c r="I30" i="4"/>
  <c r="E30" i="4"/>
  <c r="I24" i="4"/>
  <c r="E24" i="4"/>
  <c r="J24" i="4"/>
  <c r="H24" i="4"/>
  <c r="K24" i="4"/>
  <c r="L24" i="4"/>
  <c r="G24" i="4"/>
  <c r="F24" i="4"/>
  <c r="I48" i="4"/>
  <c r="E48" i="4"/>
  <c r="G48" i="4"/>
  <c r="J48" i="4"/>
  <c r="H48" i="4"/>
  <c r="K48" i="4"/>
  <c r="L48" i="4"/>
  <c r="F48" i="4"/>
  <c r="F18" i="4"/>
  <c r="G18" i="4"/>
  <c r="H18" i="4"/>
  <c r="I18" i="4"/>
  <c r="E18" i="4"/>
  <c r="J18" i="4"/>
  <c r="K18" i="4"/>
  <c r="L18" i="4"/>
  <c r="E16" i="4"/>
  <c r="F16" i="4"/>
  <c r="G16" i="4"/>
  <c r="H16" i="4"/>
  <c r="L16" i="4"/>
  <c r="I16" i="4"/>
  <c r="K16" i="4"/>
  <c r="J16" i="4"/>
  <c r="M1" i="2"/>
  <c r="L52" i="4" l="1"/>
  <c r="L55" i="4" s="1"/>
  <c r="K52" i="4"/>
  <c r="K55" i="4" s="1"/>
  <c r="J52" i="4"/>
  <c r="I52" i="4"/>
  <c r="I55" i="4" s="1"/>
  <c r="H52" i="4"/>
  <c r="G52" i="4"/>
  <c r="G55" i="4" s="1"/>
  <c r="F52" i="4"/>
  <c r="C33" i="4"/>
  <c r="C35" i="4"/>
  <c r="C27" i="4"/>
  <c r="C17" i="4"/>
  <c r="C39" i="4"/>
  <c r="C51" i="4"/>
  <c r="C47" i="4"/>
  <c r="C11" i="4"/>
  <c r="C43" i="4"/>
  <c r="C25" i="4"/>
  <c r="C45" i="4"/>
  <c r="C31" i="4"/>
  <c r="C29" i="4"/>
  <c r="C23" i="4"/>
  <c r="C41" i="4"/>
  <c r="C13" i="4"/>
  <c r="C37" i="4"/>
  <c r="C21" i="4"/>
  <c r="C9" i="4"/>
  <c r="C19" i="4"/>
  <c r="O28" i="4"/>
  <c r="O42" i="4"/>
  <c r="O20" i="4"/>
  <c r="O12" i="4"/>
  <c r="O48" i="4"/>
  <c r="O18" i="4"/>
  <c r="O26" i="4"/>
  <c r="O44" i="4"/>
  <c r="O38" i="4"/>
  <c r="O50" i="4"/>
  <c r="O36" i="4"/>
  <c r="E53" i="4"/>
  <c r="O8" i="4"/>
  <c r="O10" i="4"/>
  <c r="O24" i="4"/>
  <c r="O34" i="4"/>
  <c r="O16" i="4"/>
  <c r="O32" i="4"/>
  <c r="O22" i="4"/>
  <c r="O30" i="4"/>
  <c r="O52" i="4" l="1"/>
  <c r="O53" i="4" s="1"/>
  <c r="C53" i="4"/>
  <c r="I53" i="4"/>
  <c r="E55" i="4"/>
  <c r="E56" i="4" s="1"/>
  <c r="L53" i="4"/>
  <c r="J55" i="4"/>
  <c r="J53" i="4"/>
  <c r="F55" i="4"/>
  <c r="F56" i="4" s="1"/>
  <c r="F53" i="4"/>
  <c r="K53" i="4"/>
  <c r="H55" i="4"/>
  <c r="H53" i="4"/>
  <c r="P54" i="4"/>
  <c r="G53" i="4"/>
  <c r="G56" i="4" l="1"/>
  <c r="H56" i="4" l="1"/>
  <c r="I56" i="4" l="1"/>
  <c r="J56" i="4" l="1"/>
  <c r="K56" i="4" l="1"/>
  <c r="L56" i="4" l="1"/>
  <c r="G545" i="1" l="1"/>
  <c r="M1" i="1" s="1"/>
</calcChain>
</file>

<file path=xl/sharedStrings.xml><?xml version="1.0" encoding="utf-8"?>
<sst xmlns="http://schemas.openxmlformats.org/spreadsheetml/2006/main" count="3897" uniqueCount="1401">
  <si>
    <r>
      <rPr>
        <b/>
        <sz val="10"/>
        <rFont val="Arial"/>
        <family val="2"/>
      </rPr>
      <t xml:space="preserve">PLANILHA DE ORÇAMENTO
</t>
    </r>
    <r>
      <rPr>
        <sz val="8"/>
        <rFont val="Arial MT"/>
        <family val="2"/>
      </rPr>
      <t>FIRMA:</t>
    </r>
  </si>
  <si>
    <r>
      <rPr>
        <b/>
        <sz val="8"/>
        <rFont val="Arial"/>
        <family val="2"/>
      </rPr>
      <t xml:space="preserve">CRECHE FNDE PROINFÂNCIA PROJETO PADRÃO TIPO 2
</t>
    </r>
    <r>
      <rPr>
        <b/>
        <sz val="8"/>
        <rFont val="Arial"/>
        <family val="2"/>
      </rPr>
      <t>BAIRRO BELA VISTA - SEDE</t>
    </r>
  </si>
  <si>
    <r>
      <rPr>
        <b/>
        <sz val="8"/>
        <rFont val="Arial"/>
        <family val="2"/>
      </rPr>
      <t xml:space="preserve">ORÇAMENTO
</t>
    </r>
    <r>
      <rPr>
        <sz val="8"/>
        <rFont val="Arial MT"/>
        <family val="2"/>
      </rPr>
      <t>DATA BASE 05/2015</t>
    </r>
  </si>
  <si>
    <r>
      <rPr>
        <sz val="8"/>
        <rFont val="Arial MT"/>
        <family val="2"/>
      </rPr>
      <t xml:space="preserve">CC:
</t>
    </r>
    <r>
      <rPr>
        <sz val="8"/>
        <rFont val="Arial MT"/>
        <family val="2"/>
      </rPr>
      <t>CT:</t>
    </r>
  </si>
  <si>
    <r>
      <rPr>
        <b/>
        <sz val="10"/>
        <rFont val="Arial"/>
        <family val="2"/>
      </rPr>
      <t>BDI = 27,70%</t>
    </r>
  </si>
  <si>
    <r>
      <rPr>
        <b/>
        <sz val="8"/>
        <rFont val="Arial"/>
        <family val="2"/>
      </rPr>
      <t>ITEM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</si>
  <si>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</si>
  <si>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UNIDADE</t>
    </r>
  </si>
  <si>
    <r>
      <rPr>
        <b/>
        <sz val="8"/>
        <rFont val="Arial"/>
        <family val="2"/>
      </rPr>
      <t>QUANTIDADE</t>
    </r>
  </si>
  <si>
    <r>
      <rPr>
        <b/>
        <sz val="8"/>
        <rFont val="Arial"/>
        <family val="2"/>
      </rPr>
      <t>PRECO UNITARIO</t>
    </r>
  </si>
  <si>
    <r>
      <rPr>
        <b/>
        <sz val="8"/>
        <rFont val="Arial"/>
        <family val="2"/>
      </rPr>
      <t>VALOR TOTAL</t>
    </r>
  </si>
  <si>
    <r>
      <rPr>
        <b/>
        <sz val="9"/>
        <rFont val="Arial"/>
        <family val="2"/>
      </rPr>
      <t>1</t>
    </r>
  </si>
  <si>
    <r>
      <rPr>
        <b/>
        <sz val="9"/>
        <rFont val="Arial"/>
        <family val="2"/>
      </rPr>
      <t>SERVIÇOS PRELIMINARES</t>
    </r>
  </si>
  <si>
    <r>
      <rPr>
        <sz val="8"/>
        <rFont val="Arial MT"/>
        <family val="2"/>
      </rPr>
      <t>1.1</t>
    </r>
  </si>
  <si>
    <r>
      <rPr>
        <sz val="8"/>
        <rFont val="Arial MT"/>
        <family val="2"/>
      </rPr>
      <t>Placa da obra - padrão Governo Federal</t>
    </r>
  </si>
  <si>
    <r>
      <rPr>
        <sz val="8"/>
        <rFont val="Arial MT"/>
        <family val="2"/>
      </rPr>
      <t>m²</t>
    </r>
  </si>
  <si>
    <r>
      <rPr>
        <sz val="8"/>
        <rFont val="Arial MT"/>
        <family val="2"/>
      </rPr>
      <t>1.2</t>
    </r>
  </si>
  <si>
    <r>
      <rPr>
        <sz val="8"/>
        <rFont val="Arial MT"/>
        <family val="2"/>
      </rPr>
      <t>Instalação provisória de água</t>
    </r>
  </si>
  <si>
    <r>
      <rPr>
        <sz val="8"/>
        <rFont val="Arial MT"/>
        <family val="2"/>
      </rPr>
      <t>un</t>
    </r>
  </si>
  <si>
    <r>
      <rPr>
        <sz val="8"/>
        <rFont val="Arial MT"/>
        <family val="2"/>
      </rPr>
      <t>1.3</t>
    </r>
  </si>
  <si>
    <r>
      <rPr>
        <sz val="8"/>
        <rFont val="Arial MT"/>
        <family val="2"/>
      </rPr>
      <t>Instalação provisória de energia elétrica em baixa tensão</t>
    </r>
  </si>
  <si>
    <r>
      <rPr>
        <sz val="8"/>
        <rFont val="Arial MT"/>
        <family val="2"/>
      </rPr>
      <t>1.4</t>
    </r>
  </si>
  <si>
    <r>
      <rPr>
        <sz val="8"/>
        <rFont val="Arial MT"/>
        <family val="2"/>
      </rPr>
      <t>Instalações provisórias de esgoto</t>
    </r>
  </si>
  <si>
    <r>
      <rPr>
        <sz val="8"/>
        <rFont val="Arial MT"/>
        <family val="2"/>
      </rPr>
      <t>1.5</t>
    </r>
  </si>
  <si>
    <r>
      <rPr>
        <sz val="8"/>
        <rFont val="Arial MT"/>
        <family val="2"/>
      </rPr>
      <t>Barracões provisórios (depósito, escritório, vestiário e refeitório) com piso cimentado</t>
    </r>
  </si>
  <si>
    <r>
      <rPr>
        <sz val="8"/>
        <rFont val="Arial MT"/>
        <family val="2"/>
      </rPr>
      <t>1.6</t>
    </r>
  </si>
  <si>
    <r>
      <rPr>
        <sz val="8"/>
        <rFont val="Arial MT"/>
        <family val="2"/>
      </rPr>
      <t>Locação da obra (execução de gabarito)</t>
    </r>
  </si>
  <si>
    <r>
      <rPr>
        <sz val="8"/>
        <rFont val="Arial MT"/>
        <family val="2"/>
      </rPr>
      <t>1.7</t>
    </r>
  </si>
  <si>
    <r>
      <rPr>
        <sz val="8"/>
        <rFont val="Arial MT"/>
        <family val="2"/>
      </rPr>
      <t>Sondagem do terreno ( um furo de 7m a cada 200 m²)</t>
    </r>
  </si>
  <si>
    <r>
      <rPr>
        <sz val="8"/>
        <rFont val="Arial MT"/>
        <family val="2"/>
      </rPr>
      <t>m</t>
    </r>
  </si>
  <si>
    <r>
      <rPr>
        <sz val="8"/>
        <rFont val="Arial MT"/>
        <family val="2"/>
      </rPr>
      <t>1.8</t>
    </r>
  </si>
  <si>
    <r>
      <rPr>
        <sz val="8"/>
        <rFont val="Arial MT"/>
        <family val="2"/>
      </rPr>
      <t>Tapume de estrutura de madeira c/ fechamento em chapa de aço galvanizado de 0,3 mm e altura de 2 m</t>
    </r>
  </si>
  <si>
    <r>
      <rPr>
        <sz val="8"/>
        <rFont val="Arial MT"/>
        <family val="2"/>
      </rPr>
      <t>1.9</t>
    </r>
  </si>
  <si>
    <r>
      <rPr>
        <sz val="8"/>
        <rFont val="Arial MT"/>
        <family val="2"/>
      </rPr>
      <t>Placa da obra - padrão Prefeitura Municipal de Sabará</t>
    </r>
  </si>
  <si>
    <r>
      <rPr>
        <b/>
        <sz val="9"/>
        <rFont val="Arial"/>
        <family val="2"/>
      </rPr>
      <t>2</t>
    </r>
  </si>
  <si>
    <r>
      <rPr>
        <b/>
        <sz val="9"/>
        <rFont val="Arial"/>
        <family val="2"/>
      </rPr>
      <t>MOVIMENTO DE TERRAS PARA FUNDAÇÕES</t>
    </r>
  </si>
  <si>
    <r>
      <rPr>
        <sz val="8"/>
        <rFont val="Arial MT"/>
        <family val="2"/>
      </rPr>
      <t>2.1</t>
    </r>
  </si>
  <si>
    <r>
      <rPr>
        <sz val="8"/>
        <rFont val="Arial MT"/>
        <family val="2"/>
      </rPr>
      <t>Reaterro manual com apiloamento mecanico</t>
    </r>
  </si>
  <si>
    <r>
      <rPr>
        <sz val="8"/>
        <rFont val="Arial MT"/>
        <family val="2"/>
      </rPr>
      <t>m³</t>
    </r>
  </si>
  <si>
    <r>
      <rPr>
        <sz val="8"/>
        <rFont val="Arial MT"/>
        <family val="2"/>
      </rPr>
      <t>2.2</t>
    </r>
  </si>
  <si>
    <r>
      <rPr>
        <sz val="8"/>
        <rFont val="Arial MT"/>
        <family val="2"/>
      </rPr>
      <t>Escavação manual de valas em qualquer terreno exceto rocha até h=1,50 m</t>
    </r>
  </si>
  <si>
    <r>
      <rPr>
        <sz val="8"/>
        <rFont val="Arial MT"/>
        <family val="2"/>
      </rPr>
      <t>2.3</t>
    </r>
  </si>
  <si>
    <r>
      <rPr>
        <sz val="8"/>
        <rFont val="Arial MT"/>
        <family val="2"/>
      </rPr>
      <t>Regularização e compactação do fundo de valas</t>
    </r>
  </si>
  <si>
    <r>
      <rPr>
        <sz val="8"/>
        <rFont val="Arial MT"/>
        <family val="2"/>
      </rPr>
      <t>2.4</t>
    </r>
  </si>
  <si>
    <r>
      <rPr>
        <sz val="8"/>
        <rFont val="Arial MT"/>
        <family val="2"/>
      </rPr>
      <t>Reaterro apiloado de vala com material da obra</t>
    </r>
  </si>
  <si>
    <r>
      <rPr>
        <b/>
        <sz val="8"/>
        <rFont val="Arial"/>
        <family val="2"/>
      </rPr>
      <t>MURETA</t>
    </r>
  </si>
  <si>
    <r>
      <rPr>
        <sz val="8"/>
        <rFont val="Arial MT"/>
        <family val="2"/>
      </rPr>
      <t>2.5</t>
    </r>
  </si>
  <si>
    <r>
      <rPr>
        <sz val="8"/>
        <rFont val="Arial MT"/>
        <family val="2"/>
      </rPr>
      <t>2.6</t>
    </r>
  </si>
  <si>
    <r>
      <rPr>
        <sz val="8"/>
        <rFont val="Arial MT"/>
        <family val="2"/>
      </rPr>
      <t>2.7</t>
    </r>
  </si>
  <si>
    <r>
      <rPr>
        <b/>
        <sz val="8"/>
        <rFont val="Arial"/>
        <family val="2"/>
      </rPr>
      <t>CASTELO D'ÁGUA</t>
    </r>
  </si>
  <si>
    <r>
      <rPr>
        <sz val="8"/>
        <rFont val="Arial MT"/>
        <family val="2"/>
      </rPr>
      <t>2.8</t>
    </r>
  </si>
  <si>
    <r>
      <rPr>
        <sz val="8"/>
        <rFont val="Arial MT"/>
        <family val="2"/>
      </rPr>
      <t>2.9</t>
    </r>
  </si>
  <si>
    <r>
      <rPr>
        <sz val="8"/>
        <rFont val="Arial MT"/>
        <family val="2"/>
      </rPr>
      <t>2.10</t>
    </r>
  </si>
  <si>
    <r>
      <rPr>
        <b/>
        <sz val="9"/>
        <rFont val="Arial"/>
        <family val="2"/>
      </rPr>
      <t>3</t>
    </r>
  </si>
  <si>
    <r>
      <rPr>
        <b/>
        <sz val="9"/>
        <rFont val="Arial"/>
        <family val="2"/>
      </rPr>
      <t>FUNDAÇÕES</t>
    </r>
  </si>
  <si>
    <r>
      <rPr>
        <b/>
        <sz val="8"/>
        <rFont val="Arial"/>
        <family val="2"/>
      </rPr>
      <t>CONCRETO ARMADO PARA FUNDAÇÕES - SAPATAS</t>
    </r>
  </si>
  <si>
    <r>
      <rPr>
        <sz val="8"/>
        <rFont val="Arial MT"/>
        <family val="2"/>
      </rPr>
      <t>3.1</t>
    </r>
  </si>
  <si>
    <r>
      <rPr>
        <sz val="8"/>
        <rFont val="Arial MT"/>
        <family val="2"/>
      </rPr>
      <t>Lastro de concreto magro (e=3,0 cm) - preparo mecânico</t>
    </r>
  </si>
  <si>
    <r>
      <rPr>
        <sz val="8"/>
        <rFont val="Arial MT"/>
        <family val="2"/>
      </rPr>
      <t>3.2</t>
    </r>
  </si>
  <si>
    <r>
      <rPr>
        <sz val="8"/>
        <rFont val="Arial MT"/>
        <family val="2"/>
      </rPr>
      <t>Forma de madeira comum para Fundações - reaproveitamento 5X</t>
    </r>
  </si>
  <si>
    <r>
      <rPr>
        <sz val="8"/>
        <rFont val="Arial MT"/>
        <family val="2"/>
      </rPr>
      <t>3.3</t>
    </r>
  </si>
  <si>
    <r>
      <rPr>
        <sz val="8"/>
        <rFont val="Arial MT"/>
        <family val="2"/>
      </rPr>
      <t>Armação aço CA-50, Diam. 6,3 (1/4) á 12,5mm(1/2) -Fornecimento/corte perda de 10%)/ dobra / colocação.</t>
    </r>
  </si>
  <si>
    <r>
      <rPr>
        <sz val="8"/>
        <rFont val="Arial MT"/>
        <family val="2"/>
      </rPr>
      <t>kg</t>
    </r>
  </si>
  <si>
    <r>
      <rPr>
        <sz val="8"/>
        <rFont val="Arial MT"/>
        <family val="2"/>
      </rPr>
      <t>3.4</t>
    </r>
  </si>
  <si>
    <r>
      <rPr>
        <sz val="8"/>
        <rFont val="Arial MT"/>
        <family val="2"/>
      </rPr>
      <t>Armação de aço CA-60 Diam. 3,4 a 6,0mm-Fornecimento/corte perda de 10%) / dobra/ colocação.</t>
    </r>
  </si>
  <si>
    <r>
      <rPr>
        <sz val="8"/>
        <rFont val="Arial MT"/>
        <family val="2"/>
      </rPr>
      <t>3.5</t>
    </r>
  </si>
  <si>
    <r>
      <rPr>
        <sz val="8"/>
        <rFont val="Arial MT"/>
        <family val="2"/>
      </rPr>
      <t>Concreto para Fundação fck=25MPa, incluindo preparo, lançamento, adensamento.</t>
    </r>
  </si>
  <si>
    <r>
      <rPr>
        <b/>
        <sz val="8"/>
        <rFont val="Arial"/>
        <family val="2"/>
      </rPr>
      <t>CONCRETO ARMADO PARA FUNDAÇÕES - VIGAS BALDRAMES</t>
    </r>
  </si>
  <si>
    <r>
      <rPr>
        <sz val="8"/>
        <rFont val="Arial MT"/>
        <family val="2"/>
      </rPr>
      <t>-</t>
    </r>
  </si>
  <si>
    <r>
      <rPr>
        <sz val="8"/>
        <rFont val="Arial MT"/>
        <family val="2"/>
      </rPr>
      <t>3.6</t>
    </r>
  </si>
  <si>
    <r>
      <rPr>
        <sz val="8"/>
        <rFont val="Arial MT"/>
        <family val="2"/>
      </rPr>
      <t>3.7</t>
    </r>
  </si>
  <si>
    <r>
      <rPr>
        <sz val="8"/>
        <rFont val="Arial MT"/>
        <family val="2"/>
      </rPr>
      <t>3.8</t>
    </r>
  </si>
  <si>
    <r>
      <rPr>
        <sz val="8"/>
        <rFont val="Arial MT"/>
        <family val="2"/>
      </rPr>
      <t>3.9</t>
    </r>
  </si>
  <si>
    <r>
      <rPr>
        <b/>
        <sz val="8"/>
        <rFont val="Arial"/>
        <family val="2"/>
      </rPr>
      <t>FUNDAÇÃO DO CASTELO D'ÁGUA</t>
    </r>
  </si>
  <si>
    <r>
      <rPr>
        <sz val="8"/>
        <rFont val="Arial MT"/>
        <family val="2"/>
      </rPr>
      <t>3.10</t>
    </r>
  </si>
  <si>
    <r>
      <rPr>
        <sz val="8"/>
        <rFont val="Arial MT"/>
        <family val="2"/>
      </rPr>
      <t>Estaca a trado (broca) d=30 cm com concreto fck=15 Mpa (sem armação) - 7 m</t>
    </r>
  </si>
  <si>
    <r>
      <rPr>
        <sz val="8"/>
        <rFont val="Arial MT"/>
        <family val="2"/>
      </rPr>
      <t>3.11</t>
    </r>
  </si>
  <si>
    <r>
      <rPr>
        <sz val="8"/>
        <rFont val="Arial MT"/>
        <family val="2"/>
      </rPr>
      <t>Corte e reparo em cabeça de estaca</t>
    </r>
  </si>
  <si>
    <r>
      <rPr>
        <sz val="8"/>
        <rFont val="Arial MT"/>
        <family val="2"/>
      </rPr>
      <t>3.12</t>
    </r>
  </si>
  <si>
    <r>
      <rPr>
        <sz val="8"/>
        <rFont val="Arial MT"/>
        <family val="2"/>
      </rPr>
      <t>Lastro de concreto magro, e=3,0 cm-reparo mecânico</t>
    </r>
  </si>
  <si>
    <r>
      <rPr>
        <sz val="8"/>
        <rFont val="Arial MT"/>
        <family val="2"/>
      </rPr>
      <t>3.13</t>
    </r>
  </si>
  <si>
    <r>
      <rPr>
        <sz val="8"/>
        <rFont val="Arial MT"/>
        <family val="2"/>
      </rPr>
      <t>Forma de madeira comum para Fundções - reaproveitamento 5X</t>
    </r>
  </si>
  <si>
    <r>
      <rPr>
        <sz val="8"/>
        <rFont val="Arial MT"/>
        <family val="2"/>
      </rPr>
      <t>3.14</t>
    </r>
  </si>
  <si>
    <r>
      <rPr>
        <sz val="8"/>
        <rFont val="Arial MT"/>
        <family val="2"/>
      </rPr>
      <t>Armação aço CA-50, para 1,0 m³ de concreto</t>
    </r>
  </si>
  <si>
    <r>
      <rPr>
        <sz val="8"/>
        <rFont val="Arial MT"/>
        <family val="2"/>
      </rPr>
      <t>3.15</t>
    </r>
  </si>
  <si>
    <r>
      <rPr>
        <sz val="8"/>
        <rFont val="Arial MT"/>
        <family val="2"/>
      </rPr>
      <t>Concreto fck=25MPa, incluindo preparo, lançamento e adensamento.</t>
    </r>
  </si>
  <si>
    <r>
      <rPr>
        <b/>
        <sz val="8"/>
        <rFont val="Arial"/>
        <family val="2"/>
      </rPr>
      <t>MURETA - BLOCOS</t>
    </r>
  </si>
  <si>
    <r>
      <rPr>
        <sz val="8"/>
        <rFont val="Arial MT"/>
        <family val="2"/>
      </rPr>
      <t>3.16</t>
    </r>
  </si>
  <si>
    <r>
      <rPr>
        <sz val="8"/>
        <rFont val="Arial MT"/>
        <family val="2"/>
      </rPr>
      <t>3.17</t>
    </r>
  </si>
  <si>
    <r>
      <rPr>
        <sz val="8"/>
        <rFont val="Arial MT"/>
        <family val="2"/>
      </rPr>
      <t>Lastro de concreto magro, e=3,0 cm-preparo mecânico</t>
    </r>
  </si>
  <si>
    <r>
      <rPr>
        <sz val="8"/>
        <rFont val="Arial MT"/>
        <family val="2"/>
      </rPr>
      <t>3.18</t>
    </r>
  </si>
  <si>
    <r>
      <rPr>
        <sz val="8"/>
        <rFont val="Arial MT"/>
        <family val="2"/>
      </rPr>
      <t>3.19</t>
    </r>
  </si>
  <si>
    <r>
      <rPr>
        <sz val="8"/>
        <rFont val="Arial MT"/>
        <family val="2"/>
      </rPr>
      <t>3.20</t>
    </r>
  </si>
  <si>
    <r>
      <rPr>
        <sz val="8"/>
        <rFont val="Arial MT"/>
        <family val="2"/>
      </rPr>
      <t>3.21</t>
    </r>
  </si>
  <si>
    <r>
      <rPr>
        <b/>
        <sz val="8"/>
        <rFont val="Arial"/>
        <family val="2"/>
      </rPr>
      <t>MURETA - VIGAS BALDRAME</t>
    </r>
  </si>
  <si>
    <r>
      <rPr>
        <sz val="8"/>
        <rFont val="Arial MT"/>
        <family val="2"/>
      </rPr>
      <t>3.22</t>
    </r>
  </si>
  <si>
    <r>
      <rPr>
        <sz val="8"/>
        <rFont val="Arial MT"/>
        <family val="2"/>
      </rPr>
      <t>3.23</t>
    </r>
  </si>
  <si>
    <r>
      <rPr>
        <sz val="8"/>
        <rFont val="Arial MT"/>
        <family val="2"/>
      </rPr>
      <t>3.24</t>
    </r>
  </si>
  <si>
    <r>
      <rPr>
        <sz val="8"/>
        <rFont val="Arial MT"/>
        <family val="2"/>
      </rPr>
      <t>3.25</t>
    </r>
  </si>
  <si>
    <r>
      <rPr>
        <b/>
        <sz val="9"/>
        <rFont val="Arial"/>
        <family val="2"/>
      </rPr>
      <t>4</t>
    </r>
  </si>
  <si>
    <r>
      <rPr>
        <b/>
        <sz val="9"/>
        <rFont val="Arial"/>
        <family val="2"/>
      </rPr>
      <t>SUPERESTRUTURA</t>
    </r>
  </si>
  <si>
    <r>
      <rPr>
        <b/>
        <sz val="8"/>
        <rFont val="Arial"/>
        <family val="2"/>
      </rPr>
      <t>CONCRETO ARMADO - PILARES</t>
    </r>
  </si>
  <si>
    <r>
      <rPr>
        <sz val="8"/>
        <rFont val="Arial MT"/>
        <family val="2"/>
      </rPr>
      <t>4.1</t>
    </r>
  </si>
  <si>
    <r>
      <rPr>
        <sz val="8"/>
        <rFont val="Arial MT"/>
        <family val="2"/>
      </rPr>
      <t>Forma madeira comp. plastificada 12mm p/ Estrutura corte/ Montagem/ Escoramento/Desforma 3X - Pilares</t>
    </r>
  </si>
  <si>
    <r>
      <rPr>
        <sz val="8"/>
        <rFont val="Arial MT"/>
        <family val="2"/>
      </rPr>
      <t>4.2</t>
    </r>
  </si>
  <si>
    <r>
      <rPr>
        <sz val="8"/>
        <rFont val="Arial MT"/>
        <family val="2"/>
      </rPr>
      <t>4.3</t>
    </r>
  </si>
  <si>
    <r>
      <rPr>
        <sz val="8"/>
        <rFont val="Arial MT"/>
        <family val="2"/>
      </rPr>
      <t>4.4</t>
    </r>
  </si>
  <si>
    <r>
      <rPr>
        <sz val="8"/>
        <rFont val="Arial MT"/>
        <family val="2"/>
      </rPr>
      <t>Concreto Bombeado fck=25MPa, incluindo preparo, lançamento e adensamento.</t>
    </r>
  </si>
  <si>
    <r>
      <rPr>
        <b/>
        <sz val="8"/>
        <rFont val="Arial"/>
        <family val="2"/>
      </rPr>
      <t>CONCRETO ARMADO - VIGAS</t>
    </r>
  </si>
  <si>
    <r>
      <rPr>
        <sz val="8"/>
        <rFont val="Arial MT"/>
        <family val="2"/>
      </rPr>
      <t>4.5</t>
    </r>
  </si>
  <si>
    <r>
      <rPr>
        <sz val="8"/>
        <rFont val="Arial MT"/>
        <family val="2"/>
      </rPr>
      <t>Forma madeira comp. plastificada 12mm p/ Estrutura corte/ Montagem/ Escoramento/Desforma 3X - Vigas</t>
    </r>
  </si>
  <si>
    <r>
      <rPr>
        <sz val="8"/>
        <rFont val="Arial MT"/>
        <family val="2"/>
      </rPr>
      <t>4.6</t>
    </r>
  </si>
  <si>
    <r>
      <rPr>
        <sz val="8"/>
        <rFont val="Arial MT"/>
        <family val="2"/>
      </rPr>
      <t>4.7</t>
    </r>
  </si>
  <si>
    <r>
      <rPr>
        <sz val="8"/>
        <rFont val="Arial MT"/>
        <family val="2"/>
      </rPr>
      <t>4.8</t>
    </r>
  </si>
  <si>
    <r>
      <rPr>
        <b/>
        <sz val="8"/>
        <rFont val="Arial"/>
        <family val="2"/>
      </rPr>
      <t>CONCRETO ARMADO PARA VERGAS</t>
    </r>
  </si>
  <si>
    <r>
      <rPr>
        <sz val="8"/>
        <rFont val="Arial MT"/>
        <family val="2"/>
      </rPr>
      <t>4.9</t>
    </r>
  </si>
  <si>
    <r>
      <rPr>
        <sz val="8"/>
        <rFont val="Arial MT"/>
        <family val="2"/>
      </rPr>
      <t>Verga e contravergas pré-moldada em concreto armado fck 15Mpa - 10x10cm, conforme projeto.</t>
    </r>
  </si>
  <si>
    <r>
      <rPr>
        <b/>
        <sz val="8"/>
        <rFont val="Arial"/>
        <family val="2"/>
      </rPr>
      <t>CONCRETO ARMADO - MURETA - PILARES</t>
    </r>
  </si>
  <si>
    <r>
      <rPr>
        <sz val="8"/>
        <rFont val="Arial MT"/>
        <family val="2"/>
      </rPr>
      <t>4.10</t>
    </r>
  </si>
  <si>
    <r>
      <rPr>
        <sz val="8"/>
        <rFont val="Arial MT"/>
        <family val="2"/>
      </rPr>
      <t>Forma madeira comp. plastificada 12mm p/ Estrutura corte/ Montagem/ Escoramento/Desforma 3X</t>
    </r>
  </si>
  <si>
    <r>
      <rPr>
        <sz val="8"/>
        <rFont val="Arial MT"/>
        <family val="2"/>
      </rPr>
      <t>4.11</t>
    </r>
  </si>
  <si>
    <r>
      <rPr>
        <sz val="8"/>
        <rFont val="Arial MT"/>
        <family val="2"/>
      </rPr>
      <t>Armação aço CA-50, Diam. 6,3 (1/4) á 12,5mm(1/2) - Fornecimento/corte perda de 10%)/ dobra / colocação.</t>
    </r>
  </si>
  <si>
    <r>
      <rPr>
        <sz val="8"/>
        <rFont val="Arial MT"/>
        <family val="2"/>
      </rPr>
      <t>4.12</t>
    </r>
  </si>
  <si>
    <r>
      <rPr>
        <sz val="8"/>
        <rFont val="Arial MT"/>
        <family val="2"/>
      </rPr>
      <t>4.13</t>
    </r>
  </si>
  <si>
    <r>
      <rPr>
        <b/>
        <sz val="9"/>
        <rFont val="Arial"/>
        <family val="2"/>
      </rPr>
      <t>5</t>
    </r>
  </si>
  <si>
    <r>
      <rPr>
        <b/>
        <sz val="9"/>
        <rFont val="Arial"/>
        <family val="2"/>
      </rPr>
      <t>SISTEMA DE VEDAÇÃO VERTICAL INTERNO E EXTERNO (PAREDES)</t>
    </r>
  </si>
  <si>
    <r>
      <rPr>
        <b/>
        <sz val="8"/>
        <rFont val="Arial"/>
        <family val="2"/>
      </rPr>
      <t>ELEMENTOS VAZADOS</t>
    </r>
  </si>
  <si>
    <r>
      <rPr>
        <sz val="8"/>
        <rFont val="Arial MT"/>
        <family val="2"/>
      </rPr>
      <t>5.1</t>
    </r>
  </si>
  <si>
    <r>
      <rPr>
        <sz val="8"/>
        <rFont val="Arial MT"/>
        <family val="2"/>
      </rPr>
      <t>Cobogó de concreto (elemento vazado) - (6x40x40cm) assentado com argamassa traço 1:4 (cimento, areia)</t>
    </r>
  </si>
  <si>
    <r>
      <rPr>
        <b/>
        <sz val="8"/>
        <rFont val="Arial"/>
        <family val="2"/>
      </rPr>
      <t>ALVENARIA DE VEDAÇÃO</t>
    </r>
  </si>
  <si>
    <r>
      <rPr>
        <sz val="8"/>
        <rFont val="Arial MT"/>
        <family val="2"/>
      </rPr>
      <t>5.2</t>
    </r>
  </si>
  <si>
    <r>
      <rPr>
        <sz val="8"/>
        <rFont val="Arial MT"/>
        <family val="2"/>
      </rPr>
      <t xml:space="preserve">Alvenaria de vedação de 1/2 vez em tijolos cerâmicos (dimensões nominais: 39x19x09); assentamento em argamassa no
</t>
    </r>
    <r>
      <rPr>
        <sz val="8"/>
        <rFont val="Arial MT"/>
        <family val="2"/>
      </rPr>
      <t>traço 1:2:8 (cimento, cal e areia) para parede interna</t>
    </r>
  </si>
  <si>
    <r>
      <rPr>
        <sz val="8"/>
        <rFont val="Arial MT"/>
        <family val="2"/>
      </rPr>
      <t>5.3</t>
    </r>
  </si>
  <si>
    <r>
      <rPr>
        <sz val="8"/>
        <rFont val="Arial MT"/>
        <family val="2"/>
      </rPr>
      <t xml:space="preserve">Alvenaria de vedação de 1 vez em tijolos cerâmicos de 08 furos (dimensões nominais:19x19x09); assentamento em
</t>
    </r>
    <r>
      <rPr>
        <sz val="8"/>
        <rFont val="Arial MT"/>
        <family val="2"/>
      </rPr>
      <t>argamassa no traço 1:2:8 (cimento, cal e areia)</t>
    </r>
  </si>
  <si>
    <r>
      <rPr>
        <sz val="8"/>
        <rFont val="Arial MT"/>
        <family val="2"/>
      </rPr>
      <t>5.4</t>
    </r>
  </si>
  <si>
    <r>
      <rPr>
        <sz val="8"/>
        <rFont val="Arial MT"/>
        <family val="2"/>
      </rPr>
      <t xml:space="preserve">Alvenaria de vedação horizontal em tijolos cerâmicos Dimensões nominais:14x19x39; assentamento em argamassa no
</t>
    </r>
    <r>
      <rPr>
        <sz val="8"/>
        <rFont val="Arial MT"/>
        <family val="2"/>
      </rPr>
      <t>traço 1:2:8 (cimento, cal e areia) para parede externa</t>
    </r>
  </si>
  <si>
    <r>
      <rPr>
        <sz val="8"/>
        <rFont val="Arial MT"/>
        <family val="2"/>
      </rPr>
      <t>5.5</t>
    </r>
  </si>
  <si>
    <r>
      <rPr>
        <sz val="8"/>
        <rFont val="Arial MT"/>
        <family val="2"/>
      </rPr>
      <t xml:space="preserve">Encunhamento (aperto de alvenaria) em tijolo cerâmicos maciços 5x10x20cm 1 vez (esp. 20cm), assentamento c/
</t>
    </r>
    <r>
      <rPr>
        <sz val="8"/>
        <rFont val="Arial MT"/>
        <family val="2"/>
      </rPr>
      <t>argamassa traço1:6 (cimento e areia)</t>
    </r>
  </si>
  <si>
    <r>
      <rPr>
        <sz val="8"/>
        <rFont val="Arial MT"/>
        <family val="2"/>
      </rPr>
      <t>5.6</t>
    </r>
  </si>
  <si>
    <r>
      <rPr>
        <sz val="8"/>
        <rFont val="Arial MT"/>
        <family val="2"/>
      </rPr>
      <t>Divisória de banheiros e sanitários em granito com espessura de 2cm polido assentado com argamassa traço 1:4</t>
    </r>
  </si>
  <si>
    <r>
      <rPr>
        <b/>
        <sz val="8"/>
        <rFont val="Arial"/>
        <family val="2"/>
      </rPr>
      <t>ALVENARIA DA MURETA</t>
    </r>
  </si>
  <si>
    <r>
      <rPr>
        <sz val="8"/>
        <rFont val="Arial MT"/>
        <family val="2"/>
      </rPr>
      <t>5.7</t>
    </r>
  </si>
  <si>
    <r>
      <rPr>
        <sz val="8"/>
        <rFont val="Arial MT"/>
        <family val="2"/>
      </rPr>
      <t xml:space="preserve">Alvenaria de vedação de 1/2 vez em tijolos cerâmicos de 08 furos (dimensões nominais: 19x19x09); assentamento em
</t>
    </r>
    <r>
      <rPr>
        <sz val="8"/>
        <rFont val="Arial MT"/>
        <family val="2"/>
      </rPr>
      <t>argamassa no traço 1:2:8 (cimento, cal e areia)</t>
    </r>
  </si>
  <si>
    <r>
      <rPr>
        <b/>
        <sz val="9"/>
        <rFont val="Arial"/>
        <family val="2"/>
      </rPr>
      <t>6</t>
    </r>
  </si>
  <si>
    <r>
      <rPr>
        <b/>
        <sz val="9"/>
        <rFont val="Arial"/>
        <family val="2"/>
      </rPr>
      <t>ESQUADRIAS</t>
    </r>
  </si>
  <si>
    <r>
      <rPr>
        <b/>
        <sz val="8"/>
        <rFont val="Arial"/>
        <family val="2"/>
      </rPr>
      <t>PORTAS DE MADEIRA</t>
    </r>
  </si>
  <si>
    <r>
      <rPr>
        <sz val="8"/>
        <rFont val="Arial MT"/>
        <family val="2"/>
      </rPr>
      <t>6.1</t>
    </r>
  </si>
  <si>
    <r>
      <rPr>
        <sz val="8"/>
        <rFont val="Arial MT"/>
        <family val="2"/>
      </rPr>
      <t>Porta de Madeira - PM1 - 70x210, folha lisa com chapa metalica, incluso ferragens, conforme projeto de esquadrias</t>
    </r>
  </si>
  <si>
    <r>
      <rPr>
        <sz val="8"/>
        <rFont val="Arial MT"/>
        <family val="2"/>
      </rPr>
      <t>6.2</t>
    </r>
  </si>
  <si>
    <r>
      <rPr>
        <sz val="8"/>
        <rFont val="Arial MT"/>
        <family val="2"/>
      </rPr>
      <t>Porta de Madeira - PM2 - 80x210, com veneziana, incluso ferragens, conforme projeto de esquadrias</t>
    </r>
  </si>
  <si>
    <r>
      <rPr>
        <sz val="8"/>
        <rFont val="Arial MT"/>
        <family val="2"/>
      </rPr>
      <t>6.3</t>
    </r>
  </si>
  <si>
    <r>
      <rPr>
        <sz val="8"/>
        <rFont val="Arial MT"/>
        <family val="2"/>
      </rPr>
      <t>Porta de Madeira - PM3 - 80x210, barra e chapa metálica, incluso ferragens, conforme projeto de esquadrias</t>
    </r>
  </si>
  <si>
    <r>
      <rPr>
        <sz val="8"/>
        <rFont val="Arial MT"/>
        <family val="2"/>
      </rPr>
      <t>6.4</t>
    </r>
  </si>
  <si>
    <r>
      <rPr>
        <sz val="8"/>
        <rFont val="Arial MT"/>
        <family val="2"/>
      </rPr>
      <t>Porta de Madeira - PM4 - 80x210, folha lisa com chapa metalica, incluso ferragens, conforme projeto de esquadrias</t>
    </r>
  </si>
  <si>
    <r>
      <rPr>
        <sz val="8"/>
        <rFont val="Arial MT"/>
        <family val="2"/>
      </rPr>
      <t>6.5</t>
    </r>
  </si>
  <si>
    <r>
      <rPr>
        <sz val="8"/>
        <rFont val="Arial MT"/>
        <family val="2"/>
      </rPr>
      <t>Porta de Madeira - PM5 - 80x210, com barra e chapa metálica e visor, incluso ferragens, conforme projeto de esquadrias</t>
    </r>
  </si>
  <si>
    <r>
      <rPr>
        <sz val="8"/>
        <rFont val="Arial MT"/>
        <family val="2"/>
      </rPr>
      <t>6.6</t>
    </r>
  </si>
  <si>
    <r>
      <rPr>
        <sz val="8"/>
        <rFont val="Arial MT"/>
        <family val="2"/>
      </rPr>
      <t xml:space="preserve">Porta de compesando de madeira - PM6 - 60x100, folha lisa revestida com laminado melamínico, incluso ferragens,
</t>
    </r>
    <r>
      <rPr>
        <sz val="8"/>
        <rFont val="Arial MT"/>
        <family val="2"/>
      </rPr>
      <t>conforme projeto de esquadrias</t>
    </r>
  </si>
  <si>
    <r>
      <rPr>
        <sz val="8"/>
        <rFont val="Arial MT"/>
        <family val="2"/>
      </rPr>
      <t>6.7</t>
    </r>
  </si>
  <si>
    <r>
      <rPr>
        <sz val="8"/>
        <rFont val="Arial MT"/>
        <family val="2"/>
      </rPr>
      <t>Chapa metalica (alumínio) 1mm para as portas - fornecimento e instalação</t>
    </r>
  </si>
  <si>
    <r>
      <rPr>
        <b/>
        <sz val="8"/>
        <rFont val="Arial"/>
        <family val="2"/>
      </rPr>
      <t>FERRAGENS E ACESSÓRIOS</t>
    </r>
  </si>
  <si>
    <r>
      <rPr>
        <sz val="8"/>
        <rFont val="Arial MT"/>
        <family val="2"/>
      </rPr>
      <t>6.8</t>
    </r>
  </si>
  <si>
    <r>
      <rPr>
        <sz val="8"/>
        <rFont val="Arial MT"/>
        <family val="2"/>
      </rPr>
      <t>Fechadura de embutir completa, para portas internas</t>
    </r>
  </si>
  <si>
    <r>
      <rPr>
        <b/>
        <sz val="8"/>
        <rFont val="Arial"/>
        <family val="2"/>
      </rPr>
      <t>PORTAS EM ALUMÍNIO</t>
    </r>
  </si>
  <si>
    <r>
      <rPr>
        <sz val="8"/>
        <rFont val="Arial MT"/>
        <family val="2"/>
      </rPr>
      <t>6.9</t>
    </r>
  </si>
  <si>
    <r>
      <rPr>
        <sz val="8"/>
        <rFont val="Arial MT"/>
        <family val="2"/>
      </rPr>
      <t>Porta de abrir - PA1 - 100x210 em chapa de alumínio e veneziana- conforme projeto de esquadrias, inclusive ferragens</t>
    </r>
  </si>
  <si>
    <r>
      <rPr>
        <sz val="8"/>
        <rFont val="Arial MT"/>
        <family val="2"/>
      </rPr>
      <t>6.10</t>
    </r>
  </si>
  <si>
    <r>
      <rPr>
        <sz val="8"/>
        <rFont val="Arial MT"/>
        <family val="2"/>
      </rPr>
      <t>Porta de abrir - PA2 - 80x210 em chapa de alumínio com veneziana- conforme projeto de esquadrias, inclusive ferragens</t>
    </r>
  </si>
  <si>
    <r>
      <rPr>
        <sz val="8"/>
        <rFont val="Arial MT"/>
        <family val="2"/>
      </rPr>
      <t>6.11</t>
    </r>
  </si>
  <si>
    <r>
      <rPr>
        <sz val="8"/>
        <rFont val="Arial MT"/>
        <family val="2"/>
      </rPr>
      <t>Porta de abrir - PA3 - 160x210 em chapa de alumínio com veneziana- conforme projeto de esquadrias, inclusive ferragens</t>
    </r>
  </si>
  <si>
    <r>
      <rPr>
        <sz val="8"/>
        <rFont val="Arial MT"/>
        <family val="2"/>
      </rPr>
      <t>6.12</t>
    </r>
  </si>
  <si>
    <r>
      <rPr>
        <sz val="8"/>
        <rFont val="Arial MT"/>
        <family val="2"/>
      </rPr>
      <t>Porta de correr de vidro - PA4 - 450x210 conforme projeto de esquadrias, inclusive ferragens</t>
    </r>
  </si>
  <si>
    <r>
      <rPr>
        <sz val="8"/>
        <rFont val="Arial MT"/>
        <family val="2"/>
      </rPr>
      <t>6.13</t>
    </r>
  </si>
  <si>
    <r>
      <rPr>
        <sz val="8"/>
        <rFont val="Arial MT"/>
        <family val="2"/>
      </rPr>
      <t>Porta de abrir - PA5 - 120x185 - conforme projeto de esquadrias, inclusive ferragens</t>
    </r>
  </si>
  <si>
    <r>
      <rPr>
        <b/>
        <sz val="8"/>
        <rFont val="Arial"/>
        <family val="2"/>
      </rPr>
      <t>PORTAS DE VIDRO - PV</t>
    </r>
  </si>
  <si>
    <r>
      <rPr>
        <sz val="8"/>
        <rFont val="Arial MT"/>
        <family val="2"/>
      </rPr>
      <t>6.14</t>
    </r>
  </si>
  <si>
    <r>
      <rPr>
        <sz val="8"/>
        <rFont val="Arial MT"/>
        <family val="2"/>
      </rPr>
      <t>Porta de Vidro temperado - PV1 - 175x230, com ferragens, inclusive vidro, conforme projeto de esquadrias</t>
    </r>
  </si>
  <si>
    <r>
      <rPr>
        <b/>
        <sz val="8"/>
        <rFont val="Arial"/>
        <family val="2"/>
      </rPr>
      <t>JANELAS DE ALUMÍNIO - JA</t>
    </r>
  </si>
  <si>
    <r>
      <rPr>
        <sz val="8"/>
        <rFont val="Arial MT"/>
        <family val="2"/>
      </rPr>
      <t>6.15</t>
    </r>
  </si>
  <si>
    <r>
      <rPr>
        <sz val="8"/>
        <rFont val="Arial MT"/>
        <family val="2"/>
      </rPr>
      <t>Janela de Alumínio - JA-01, 70x125, completa conforme projeto de esquadrias - Guilhotina</t>
    </r>
  </si>
  <si>
    <r>
      <rPr>
        <sz val="8"/>
        <rFont val="Arial MT"/>
        <family val="2"/>
      </rPr>
      <t>6.16</t>
    </r>
  </si>
  <si>
    <r>
      <rPr>
        <sz val="8"/>
        <rFont val="Arial MT"/>
        <family val="2"/>
      </rPr>
      <t>Janela de Alumínio - JA-02, 110x195, completa conforme projeto de esquadrias - Guilhotina</t>
    </r>
  </si>
  <si>
    <r>
      <rPr>
        <sz val="8"/>
        <rFont val="Arial MT"/>
        <family val="2"/>
      </rPr>
      <t>6.17</t>
    </r>
  </si>
  <si>
    <r>
      <rPr>
        <sz val="8"/>
        <rFont val="Arial MT"/>
        <family val="2"/>
      </rPr>
      <t>Vidro fixo - JA-03, 140x115, completa conforme projeto de esquadrias</t>
    </r>
  </si>
  <si>
    <r>
      <rPr>
        <sz val="8"/>
        <rFont val="Arial MT"/>
        <family val="2"/>
      </rPr>
      <t>6.18</t>
    </r>
  </si>
  <si>
    <r>
      <rPr>
        <sz val="8"/>
        <rFont val="Arial MT"/>
        <family val="2"/>
      </rPr>
      <t>Janela de Alumínio - JA-04, 140x195, completa conforme projeto de esquadrias - Guilhotina</t>
    </r>
  </si>
  <si>
    <r>
      <rPr>
        <sz val="8"/>
        <rFont val="Arial MT"/>
        <family val="2"/>
      </rPr>
      <t>6.19</t>
    </r>
  </si>
  <si>
    <r>
      <rPr>
        <sz val="8"/>
        <rFont val="Arial MT"/>
        <family val="2"/>
      </rPr>
      <t xml:space="preserve">Janela de Alumínio - JA-06, 210x50, completa conforme projeto de esquadrias - Maximar - incluso vidro liso incolor,
</t>
    </r>
    <r>
      <rPr>
        <sz val="8"/>
        <rFont val="Arial MT"/>
        <family val="2"/>
      </rPr>
      <t>espessura 6mm</t>
    </r>
  </si>
  <si>
    <r>
      <rPr>
        <sz val="8"/>
        <rFont val="Arial MT"/>
        <family val="2"/>
      </rPr>
      <t>6.20</t>
    </r>
  </si>
  <si>
    <r>
      <rPr>
        <sz val="8"/>
        <rFont val="Arial MT"/>
        <family val="2"/>
      </rPr>
      <t xml:space="preserve">Janela de Alumínio - JA-07, 210x75, completa conforme projeto de esquadrias - Maximar - incluso vidro liso incolor,
</t>
    </r>
    <r>
      <rPr>
        <sz val="8"/>
        <rFont val="Arial MT"/>
        <family val="2"/>
      </rPr>
      <t>espessura 6mm</t>
    </r>
  </si>
  <si>
    <r>
      <rPr>
        <sz val="8"/>
        <rFont val="Arial MT"/>
        <family val="2"/>
      </rPr>
      <t>6.21</t>
    </r>
  </si>
  <si>
    <r>
      <rPr>
        <sz val="8"/>
        <rFont val="Arial MT"/>
        <family val="2"/>
      </rPr>
      <t xml:space="preserve">Janela de Alumínio - JA-08, 210x100, completa conforme projeto de esquadrias - Maxim-ar - incluso vidro liso incolor,
</t>
    </r>
    <r>
      <rPr>
        <sz val="8"/>
        <rFont val="Arial MT"/>
        <family val="2"/>
      </rPr>
      <t>espessura 6mm</t>
    </r>
  </si>
  <si>
    <r>
      <rPr>
        <sz val="8"/>
        <rFont val="Arial MT"/>
        <family val="2"/>
      </rPr>
      <t>6.22</t>
    </r>
  </si>
  <si>
    <r>
      <rPr>
        <sz val="8"/>
        <rFont val="Arial MT"/>
        <family val="2"/>
      </rPr>
      <t xml:space="preserve">Janela de Alumínio - JA-09, 210x150, completa conforme projeto de esquadrias - Maxim-ar - incluso vidro liso incolor,
</t>
    </r>
    <r>
      <rPr>
        <sz val="8"/>
        <rFont val="Arial MT"/>
        <family val="2"/>
      </rPr>
      <t>espessura 6mm</t>
    </r>
  </si>
  <si>
    <r>
      <rPr>
        <sz val="8"/>
        <rFont val="Arial MT"/>
        <family val="2"/>
      </rPr>
      <t>6.23</t>
    </r>
  </si>
  <si>
    <r>
      <rPr>
        <sz val="8"/>
        <rFont val="Arial MT"/>
        <family val="2"/>
      </rPr>
      <t xml:space="preserve">Janela de Alumínio - JA-10, 70*75, completa conforme projeto de esquadrias - Maximar - incluso vidro liso incolor,
</t>
    </r>
    <r>
      <rPr>
        <sz val="8"/>
        <rFont val="Arial MT"/>
        <family val="2"/>
      </rPr>
      <t>espessura 6mm</t>
    </r>
  </si>
  <si>
    <r>
      <rPr>
        <sz val="8"/>
        <rFont val="Arial MT"/>
        <family val="2"/>
      </rPr>
      <t>6.24</t>
    </r>
  </si>
  <si>
    <r>
      <rPr>
        <sz val="8"/>
        <rFont val="Arial MT"/>
        <family val="2"/>
      </rPr>
      <t xml:space="preserve">Janela de Alumínio - JA-11, 140x75, completa conforme projeto de esquadrias - Maximar - incluso vidro liso incolor,
</t>
    </r>
    <r>
      <rPr>
        <sz val="8"/>
        <rFont val="Arial MT"/>
        <family val="2"/>
      </rPr>
      <t>espessura 6mm</t>
    </r>
  </si>
  <si>
    <r>
      <rPr>
        <sz val="8"/>
        <rFont val="Arial MT"/>
        <family val="2"/>
      </rPr>
      <t>6.25</t>
    </r>
  </si>
  <si>
    <r>
      <rPr>
        <sz val="8"/>
        <rFont val="Arial MT"/>
        <family val="2"/>
      </rPr>
      <t xml:space="preserve">Janela de Alumínio - JA-12, 420x50, completa conforme projeto de esquadrias - Maximar - incluso vidro liso incolor,
</t>
    </r>
    <r>
      <rPr>
        <sz val="8"/>
        <rFont val="Arial MT"/>
        <family val="2"/>
      </rPr>
      <t>espessura 6mm</t>
    </r>
  </si>
  <si>
    <r>
      <rPr>
        <sz val="8"/>
        <rFont val="Arial MT"/>
        <family val="2"/>
      </rPr>
      <t>6.26</t>
    </r>
  </si>
  <si>
    <r>
      <rPr>
        <sz val="8"/>
        <rFont val="Arial MT"/>
        <family val="2"/>
      </rPr>
      <t xml:space="preserve">Janela de Alumínio - JA-13, 560x100, completa conforme projeto de esquadrias - Maxim-ar - incluso vidro liso incolor,
</t>
    </r>
    <r>
      <rPr>
        <sz val="8"/>
        <rFont val="Arial MT"/>
        <family val="2"/>
      </rPr>
      <t>espessura 6mm</t>
    </r>
  </si>
  <si>
    <r>
      <rPr>
        <sz val="8"/>
        <rFont val="Arial MT"/>
        <family val="2"/>
      </rPr>
      <t>6.27</t>
    </r>
  </si>
  <si>
    <r>
      <rPr>
        <sz val="8"/>
        <rFont val="Arial MT"/>
        <family val="2"/>
      </rPr>
      <t>Tela de nylon de proteção com moldura em alumínio - fixada na esquadria</t>
    </r>
  </si>
  <si>
    <r>
      <rPr>
        <b/>
        <sz val="8"/>
        <rFont val="Arial"/>
        <family val="2"/>
      </rPr>
      <t>VIDROS</t>
    </r>
  </si>
  <si>
    <r>
      <rPr>
        <sz val="8"/>
        <rFont val="Arial MT"/>
        <family val="2"/>
      </rPr>
      <t>6.28</t>
    </r>
  </si>
  <si>
    <r>
      <rPr>
        <sz val="8"/>
        <rFont val="Arial MT"/>
        <family val="2"/>
      </rPr>
      <t>Vidro liso temperado incolor, espessura 6mm- fornecimento e instalação</t>
    </r>
  </si>
  <si>
    <r>
      <rPr>
        <sz val="8"/>
        <rFont val="Arial MT"/>
        <family val="2"/>
      </rPr>
      <t>6.29</t>
    </r>
  </si>
  <si>
    <r>
      <rPr>
        <sz val="8"/>
        <rFont val="Arial MT"/>
        <family val="2"/>
      </rPr>
      <t>Espelho cristal esp. 4mm com moldura de madeira</t>
    </r>
  </si>
  <si>
    <r>
      <rPr>
        <b/>
        <sz val="8"/>
        <rFont val="Arial"/>
        <family val="2"/>
      </rPr>
      <t>ESQUADRIA - GRADIL METÁLICO</t>
    </r>
  </si>
  <si>
    <r>
      <rPr>
        <sz val="8"/>
        <rFont val="Arial MT"/>
        <family val="2"/>
      </rPr>
      <t>6.30</t>
    </r>
  </si>
  <si>
    <r>
      <rPr>
        <sz val="8"/>
        <rFont val="Arial MT"/>
        <family val="2"/>
      </rPr>
      <t>Chapa de aço perfurada, inclusive pintura - fornecimento e instalação</t>
    </r>
  </si>
  <si>
    <r>
      <rPr>
        <sz val="8"/>
        <rFont val="Arial MT"/>
        <family val="2"/>
      </rPr>
      <t>6.31</t>
    </r>
  </si>
  <si>
    <r>
      <rPr>
        <sz val="8"/>
        <rFont val="Arial MT"/>
        <family val="2"/>
      </rPr>
      <t>Portão de abrir em chapa de aço perfurada, inclusive pintura - fornecimento e instalação (PF1 e PF2)</t>
    </r>
  </si>
  <si>
    <r>
      <rPr>
        <sz val="8"/>
        <rFont val="Arial MT"/>
        <family val="2"/>
      </rPr>
      <t>6.32</t>
    </r>
  </si>
  <si>
    <r>
      <rPr>
        <sz val="8"/>
        <rFont val="Arial MT"/>
        <family val="2"/>
      </rPr>
      <t xml:space="preserve">Portão de abrir com gradil metálico e tela de aço galvanizado, inclusive pintura - fornecimento e instalação (PO1, PO2,
</t>
    </r>
    <r>
      <rPr>
        <sz val="8"/>
        <rFont val="Arial MT"/>
        <family val="2"/>
      </rPr>
      <t>PO3)</t>
    </r>
  </si>
  <si>
    <r>
      <rPr>
        <sz val="8"/>
        <rFont val="Arial MT"/>
        <family val="2"/>
      </rPr>
      <t>6.33</t>
    </r>
  </si>
  <si>
    <r>
      <rPr>
        <sz val="8"/>
        <rFont val="Arial MT"/>
        <family val="2"/>
      </rPr>
      <t>Gradil metalico e tela de aço galvanizado , inclusive pintura - fornecimento e instalação (GR1, GR2, GR3, GR4)</t>
    </r>
  </si>
  <si>
    <r>
      <rPr>
        <b/>
        <sz val="9"/>
        <rFont val="Arial"/>
        <family val="2"/>
      </rPr>
      <t>7</t>
    </r>
  </si>
  <si>
    <r>
      <rPr>
        <b/>
        <sz val="9"/>
        <rFont val="Arial"/>
        <family val="2"/>
      </rPr>
      <t>SISTEMAS DE COBERTURA</t>
    </r>
  </si>
  <si>
    <r>
      <rPr>
        <sz val="8"/>
        <rFont val="Arial MT"/>
        <family val="2"/>
      </rPr>
      <t>7.1</t>
    </r>
  </si>
  <si>
    <r>
      <rPr>
        <sz val="8"/>
        <rFont val="Arial MT"/>
        <family val="2"/>
      </rPr>
      <t>Estrutura metalica</t>
    </r>
  </si>
  <si>
    <r>
      <rPr>
        <sz val="8"/>
        <rFont val="Arial MT"/>
        <family val="2"/>
      </rPr>
      <t>7.2</t>
    </r>
  </si>
  <si>
    <r>
      <rPr>
        <sz val="8"/>
        <rFont val="Arial MT"/>
        <family val="2"/>
      </rPr>
      <t>Telha Sanduiche metalica</t>
    </r>
  </si>
  <si>
    <r>
      <rPr>
        <sz val="8"/>
        <rFont val="Arial MT"/>
        <family val="2"/>
      </rPr>
      <t>7.3</t>
    </r>
  </si>
  <si>
    <r>
      <rPr>
        <sz val="8"/>
        <rFont val="Arial MT"/>
        <family val="2"/>
      </rPr>
      <t>Cumieeira em perfil ondulado de aço zincado</t>
    </r>
  </si>
  <si>
    <r>
      <rPr>
        <sz val="8"/>
        <rFont val="Arial MT"/>
        <family val="2"/>
      </rPr>
      <t>7.4</t>
    </r>
  </si>
  <si>
    <r>
      <rPr>
        <sz val="8"/>
        <rFont val="Arial MT"/>
        <family val="2"/>
      </rPr>
      <t>Calha em chapa metalica Nº 22 desenvolvimento de 50 cm</t>
    </r>
  </si>
  <si>
    <r>
      <rPr>
        <sz val="8"/>
        <rFont val="Arial MT"/>
        <family val="2"/>
      </rPr>
      <t>7.5</t>
    </r>
  </si>
  <si>
    <r>
      <rPr>
        <sz val="8"/>
        <rFont val="Arial MT"/>
        <family val="2"/>
      </rPr>
      <t>Rufo em chapa de aço galvanizado nr. 24, desenvolvimento 25 cm</t>
    </r>
  </si>
  <si>
    <r>
      <rPr>
        <sz val="8"/>
        <rFont val="Arial MT"/>
        <family val="2"/>
      </rPr>
      <t>7.6</t>
    </r>
  </si>
  <si>
    <r>
      <rPr>
        <sz val="8"/>
        <rFont val="Arial MT"/>
        <family val="2"/>
      </rPr>
      <t>Pingadeira (chapim) em concreto</t>
    </r>
  </si>
  <si>
    <r>
      <rPr>
        <b/>
        <sz val="9"/>
        <rFont val="Arial"/>
        <family val="2"/>
      </rPr>
      <t>8</t>
    </r>
  </si>
  <si>
    <r>
      <rPr>
        <b/>
        <sz val="9"/>
        <rFont val="Arial"/>
        <family val="2"/>
      </rPr>
      <t>IMPERMEABILIZAÇÃO</t>
    </r>
  </si>
  <si>
    <r>
      <rPr>
        <sz val="8"/>
        <rFont val="Arial MT"/>
        <family val="2"/>
      </rPr>
      <t>8.1</t>
    </r>
  </si>
  <si>
    <r>
      <rPr>
        <sz val="8"/>
        <rFont val="Arial MT"/>
        <family val="2"/>
      </rPr>
      <t>Impermeabilização com tinta betuminosa em fundações, baldrames</t>
    </r>
  </si>
  <si>
    <r>
      <rPr>
        <b/>
        <sz val="9"/>
        <rFont val="Arial"/>
        <family val="2"/>
      </rPr>
      <t>9</t>
    </r>
  </si>
  <si>
    <r>
      <rPr>
        <b/>
        <sz val="9"/>
        <rFont val="Arial"/>
        <family val="2"/>
      </rPr>
      <t>REVESTIMENTOS INTERNOS E EXTERNOS</t>
    </r>
  </si>
  <si>
    <r>
      <rPr>
        <sz val="8"/>
        <rFont val="Arial MT"/>
        <family val="2"/>
      </rPr>
      <t>9.1</t>
    </r>
  </si>
  <si>
    <r>
      <rPr>
        <sz val="8"/>
        <rFont val="Arial MT"/>
        <family val="2"/>
      </rPr>
      <t>Chapisco de aderência em paredes internas, externas, vigas e platibanda</t>
    </r>
  </si>
  <si>
    <r>
      <rPr>
        <sz val="8"/>
        <rFont val="Arial MT"/>
        <family val="2"/>
      </rPr>
      <t>9.2</t>
    </r>
  </si>
  <si>
    <r>
      <rPr>
        <sz val="8"/>
        <rFont val="Arial MT"/>
        <family val="2"/>
      </rPr>
      <t>Emboço para paredes internas e externas traço 1:2:9 - preparo manual - espessura 2,0 cm</t>
    </r>
  </si>
  <si>
    <r>
      <rPr>
        <sz val="8"/>
        <rFont val="Arial MT"/>
        <family val="2"/>
      </rPr>
      <t>9.3</t>
    </r>
  </si>
  <si>
    <r>
      <rPr>
        <sz val="8"/>
        <rFont val="Arial MT"/>
        <family val="2"/>
      </rPr>
      <t>Massa única para paredes externas traço 1:2:9 - preparo manual - espessura 2,5 cm</t>
    </r>
  </si>
  <si>
    <r>
      <rPr>
        <sz val="8"/>
        <rFont val="Arial MT"/>
        <family val="2"/>
      </rPr>
      <t>9.4</t>
    </r>
  </si>
  <si>
    <r>
      <rPr>
        <sz val="8"/>
        <rFont val="Arial MT"/>
        <family val="2"/>
      </rPr>
      <t>Reboco para paredes internas, externas, pórticos, vigas e pérgolas, traço 1:4,5 - espessura 0,5 cm</t>
    </r>
  </si>
  <si>
    <r>
      <rPr>
        <sz val="8"/>
        <rFont val="Arial MT"/>
        <family val="2"/>
      </rPr>
      <t>9.5</t>
    </r>
  </si>
  <si>
    <r>
      <rPr>
        <sz val="8"/>
        <rFont val="Arial MT"/>
        <family val="2"/>
      </rPr>
      <t>Revestimento cerâmico de paredes PEI IV- cerâmica 30 x 40 cm - incl. rejunte - conforme projeto - branca</t>
    </r>
  </si>
  <si>
    <r>
      <rPr>
        <sz val="8"/>
        <rFont val="Arial MT"/>
        <family val="2"/>
      </rPr>
      <t>9.6</t>
    </r>
  </si>
  <si>
    <r>
      <rPr>
        <sz val="8"/>
        <rFont val="Arial MT"/>
        <family val="2"/>
      </rPr>
      <t>Revestimento cerâmico de paredes PEI IV - cerâmica 10 x 10 cm - incl. rejunte - conforme projeto - azul</t>
    </r>
  </si>
  <si>
    <r>
      <rPr>
        <sz val="8"/>
        <rFont val="Arial MT"/>
        <family val="2"/>
      </rPr>
      <t>9.7</t>
    </r>
  </si>
  <si>
    <r>
      <rPr>
        <sz val="8"/>
        <rFont val="Arial MT"/>
        <family val="2"/>
      </rPr>
      <t>Revestimento cerâmico de paredes PEI IV - cerâmica 10 x 10 cm - incl. rejunte - conforme projeto - vermelho</t>
    </r>
  </si>
  <si>
    <r>
      <rPr>
        <sz val="8"/>
        <rFont val="Arial MT"/>
        <family val="2"/>
      </rPr>
      <t>9.8</t>
    </r>
  </si>
  <si>
    <r>
      <rPr>
        <sz val="8"/>
        <rFont val="Arial MT"/>
        <family val="2"/>
      </rPr>
      <t>Revestimento cerâmico de paredes PEI IV - cerâmica 10 x 10 cm - incl. rejunte - conforme projeto - branco</t>
    </r>
  </si>
  <si>
    <r>
      <rPr>
        <sz val="8"/>
        <rFont val="Arial MT"/>
        <family val="2"/>
      </rPr>
      <t>9.9</t>
    </r>
  </si>
  <si>
    <r>
      <rPr>
        <sz val="8"/>
        <rFont val="Arial MT"/>
        <family val="2"/>
      </rPr>
      <t>Revestimento cerâmico de paredes PEI IV - cerâmica 10 x 10 cm - incl. rejunte - conforme projeto - amarelo</t>
    </r>
  </si>
  <si>
    <r>
      <rPr>
        <sz val="8"/>
        <rFont val="Arial MT"/>
        <family val="2"/>
      </rPr>
      <t>9.10</t>
    </r>
  </si>
  <si>
    <r>
      <rPr>
        <sz val="8"/>
        <rFont val="Arial MT"/>
        <family val="2"/>
      </rPr>
      <t>Roda meio em madeira (largura=10cm)</t>
    </r>
  </si>
  <si>
    <r>
      <rPr>
        <sz val="8"/>
        <rFont val="Arial MT"/>
        <family val="2"/>
      </rPr>
      <t>9.11</t>
    </r>
  </si>
  <si>
    <r>
      <rPr>
        <sz val="8"/>
        <rFont val="Arial MT"/>
        <family val="2"/>
      </rPr>
      <t>Forro de gesso acartonado estruturado - montagem e instalação</t>
    </r>
  </si>
  <si>
    <r>
      <rPr>
        <sz val="8"/>
        <rFont val="Arial MT"/>
        <family val="2"/>
      </rPr>
      <t>9.12</t>
    </r>
  </si>
  <si>
    <r>
      <rPr>
        <sz val="8"/>
        <rFont val="Arial MT"/>
        <family val="2"/>
      </rPr>
      <t>Forro em fibra mineral removível (1250x625x16mm) apoiado sobre perfil metálico "T" invertido 24mm</t>
    </r>
  </si>
  <si>
    <r>
      <rPr>
        <b/>
        <sz val="9"/>
        <rFont val="Arial"/>
        <family val="2"/>
      </rPr>
      <t>10</t>
    </r>
  </si>
  <si>
    <r>
      <rPr>
        <b/>
        <sz val="9"/>
        <rFont val="Arial"/>
        <family val="2"/>
      </rPr>
      <t>SISTEMAS DE PISOS INTERNOS E EXTERNOS (PAVIMENTAÇÃO)</t>
    </r>
  </si>
  <si>
    <r>
      <rPr>
        <sz val="8"/>
        <rFont val="Arial MT"/>
        <family val="2"/>
      </rPr>
      <t>10.1</t>
    </r>
  </si>
  <si>
    <r>
      <rPr>
        <sz val="8"/>
        <rFont val="Arial MT"/>
        <family val="2"/>
      </rPr>
      <t>Contrapiso e=5,0cm</t>
    </r>
  </si>
  <si>
    <r>
      <rPr>
        <sz val="8"/>
        <rFont val="Arial MT"/>
        <family val="2"/>
      </rPr>
      <t>10.2</t>
    </r>
  </si>
  <si>
    <r>
      <rPr>
        <sz val="8"/>
        <rFont val="Arial MT"/>
        <family val="2"/>
      </rPr>
      <t>Camada regularizadora e=2,0cm</t>
    </r>
  </si>
  <si>
    <r>
      <rPr>
        <sz val="8"/>
        <rFont val="Arial MT"/>
        <family val="2"/>
      </rPr>
      <t>10.3</t>
    </r>
  </si>
  <si>
    <r>
      <rPr>
        <sz val="8"/>
        <rFont val="Arial MT"/>
        <family val="2"/>
      </rPr>
      <t>Piso cimentado desempenado com acabamento liso e=3,0cm com junta plastica acabada 1,2m</t>
    </r>
  </si>
  <si>
    <r>
      <rPr>
        <sz val="8"/>
        <rFont val="Arial MT"/>
        <family val="2"/>
      </rPr>
      <t>10.4</t>
    </r>
  </si>
  <si>
    <r>
      <rPr>
        <sz val="8"/>
        <rFont val="Arial MT"/>
        <family val="2"/>
      </rPr>
      <t>Pintura de base epoxi sobre piso</t>
    </r>
  </si>
  <si>
    <r>
      <rPr>
        <sz val="8"/>
        <rFont val="Arial MT"/>
        <family val="2"/>
      </rPr>
      <t>10.5</t>
    </r>
  </si>
  <si>
    <r>
      <rPr>
        <sz val="8"/>
        <rFont val="Arial MT"/>
        <family val="2"/>
      </rPr>
      <t>Piso cerâmico antiderrapante PEI V - 40 x 40 cm - incl. rejunte - conforme projeto</t>
    </r>
  </si>
  <si>
    <r>
      <rPr>
        <sz val="8"/>
        <rFont val="Arial MT"/>
        <family val="2"/>
      </rPr>
      <t>10.6</t>
    </r>
  </si>
  <si>
    <r>
      <rPr>
        <sz val="8"/>
        <rFont val="Arial MT"/>
        <family val="2"/>
      </rPr>
      <t>Piso cerâmico antiderrapante PEI V - 60 x 60 cm - incl. rejunte - conforme projeto</t>
    </r>
  </si>
  <si>
    <r>
      <rPr>
        <sz val="8"/>
        <rFont val="Arial MT"/>
        <family val="2"/>
      </rPr>
      <t>10.7</t>
    </r>
  </si>
  <si>
    <r>
      <rPr>
        <sz val="8"/>
        <rFont val="Arial MT"/>
        <family val="2"/>
      </rPr>
      <t>Piso vinílico em manta e=2,0mm</t>
    </r>
  </si>
  <si>
    <r>
      <rPr>
        <sz val="8"/>
        <rFont val="Arial MT"/>
        <family val="2"/>
      </rPr>
      <t>10.8</t>
    </r>
  </si>
  <si>
    <r>
      <rPr>
        <sz val="8"/>
        <rFont val="Arial MT"/>
        <family val="2"/>
      </rPr>
      <t>Piso podotátil de alerta em borracha integrado 30x30cm, assentamento com argamassa (fornecimento e assentamento)</t>
    </r>
  </si>
  <si>
    <r>
      <rPr>
        <sz val="8"/>
        <rFont val="Arial MT"/>
        <family val="2"/>
      </rPr>
      <t>10.9</t>
    </r>
  </si>
  <si>
    <r>
      <rPr>
        <sz val="8"/>
        <rFont val="Arial MT"/>
        <family val="2"/>
      </rPr>
      <t>Piso podotátil direcional em borracha integrado 30x30cm, assentamento com argamassa (fornecimento e assentamento)</t>
    </r>
  </si>
  <si>
    <r>
      <rPr>
        <sz val="8"/>
        <rFont val="Arial MT"/>
        <family val="2"/>
      </rPr>
      <t>10.10</t>
    </r>
  </si>
  <si>
    <r>
      <rPr>
        <sz val="8"/>
        <rFont val="Arial MT"/>
        <family val="2"/>
      </rPr>
      <t>Soleira em granito cinza andorinha, L=15cm, E=2cm</t>
    </r>
  </si>
  <si>
    <r>
      <rPr>
        <sz val="8"/>
        <rFont val="Arial MT"/>
        <family val="2"/>
      </rPr>
      <t>10.11</t>
    </r>
  </si>
  <si>
    <r>
      <rPr>
        <sz val="8"/>
        <rFont val="Arial MT"/>
        <family val="2"/>
      </rPr>
      <t>Soleira em granito cinza andorinha, L=17,5cm, E=2cm</t>
    </r>
  </si>
  <si>
    <r>
      <rPr>
        <sz val="8"/>
        <rFont val="Arial MT"/>
        <family val="2"/>
      </rPr>
      <t>10.12</t>
    </r>
  </si>
  <si>
    <r>
      <rPr>
        <sz val="8"/>
        <rFont val="Arial MT"/>
        <family val="2"/>
      </rPr>
      <t>Soleira em granito cinza andorinha, L=30cm, E=2cm</t>
    </r>
  </si>
  <si>
    <r>
      <rPr>
        <b/>
        <sz val="8"/>
        <rFont val="Arial"/>
        <family val="2"/>
      </rPr>
      <t>PAVIMENTAÇÃO EXTERNA</t>
    </r>
  </si>
  <si>
    <r>
      <rPr>
        <sz val="8"/>
        <rFont val="Arial MT"/>
        <family val="2"/>
      </rPr>
      <t>10.13</t>
    </r>
  </si>
  <si>
    <r>
      <rPr>
        <sz val="8"/>
        <rFont val="Arial MT"/>
        <family val="2"/>
      </rPr>
      <t>Passeio em concreto desempenado com junta plastica a cada 1,20m, e=7cm</t>
    </r>
  </si>
  <si>
    <r>
      <rPr>
        <sz val="8"/>
        <rFont val="Arial MT"/>
        <family val="2"/>
      </rPr>
      <t>10.14</t>
    </r>
  </si>
  <si>
    <r>
      <rPr>
        <sz val="8"/>
        <rFont val="Arial MT"/>
        <family val="2"/>
      </rPr>
      <t>Rampa de acesso em concreto não estrutural</t>
    </r>
  </si>
  <si>
    <r>
      <rPr>
        <sz val="8"/>
        <rFont val="Arial MT"/>
        <family val="2"/>
      </rPr>
      <t>10.15</t>
    </r>
  </si>
  <si>
    <r>
      <rPr>
        <sz val="8"/>
        <rFont val="Arial MT"/>
        <family val="2"/>
      </rPr>
      <t>Pavimetação em blocos intertravado de concreto, e= 6,0cm, FCK 35MPa, assentados sobre colchão de areia</t>
    </r>
  </si>
  <si>
    <r>
      <rPr>
        <sz val="8"/>
        <rFont val="Arial MT"/>
        <family val="2"/>
      </rPr>
      <t>10.16</t>
    </r>
  </si>
  <si>
    <r>
      <rPr>
        <sz val="8"/>
        <rFont val="Arial MT"/>
        <family val="2"/>
      </rPr>
      <t>Piso tátil de alerta em placas pré-moldadas - 5MPa</t>
    </r>
  </si>
  <si>
    <r>
      <rPr>
        <sz val="8"/>
        <rFont val="Arial MT"/>
        <family val="2"/>
      </rPr>
      <t>10.17</t>
    </r>
  </si>
  <si>
    <r>
      <rPr>
        <sz val="8"/>
        <rFont val="Arial MT"/>
        <family val="2"/>
      </rPr>
      <t>Piso tátil direcional em placas pré-moldadas - 5MPa</t>
    </r>
  </si>
  <si>
    <r>
      <rPr>
        <sz val="8"/>
        <rFont val="Arial MT"/>
        <family val="2"/>
      </rPr>
      <t>10.18</t>
    </r>
  </si>
  <si>
    <r>
      <rPr>
        <sz val="8"/>
        <rFont val="Arial MT"/>
        <family val="2"/>
      </rPr>
      <t>Meio -fio (guia) de concreto pré-moldado, rejuntado com argamassa, incluindo escavação e reaterro</t>
    </r>
  </si>
  <si>
    <r>
      <rPr>
        <sz val="8"/>
        <rFont val="Arial MT"/>
        <family val="2"/>
      </rPr>
      <t>10.19</t>
    </r>
  </si>
  <si>
    <r>
      <rPr>
        <sz val="8"/>
        <rFont val="Arial MT"/>
        <family val="2"/>
      </rPr>
      <t>Colchão de areia e=10cm</t>
    </r>
  </si>
  <si>
    <r>
      <rPr>
        <sz val="8"/>
        <rFont val="Arial MT"/>
        <family val="2"/>
      </rPr>
      <t>10.20</t>
    </r>
  </si>
  <si>
    <r>
      <rPr>
        <sz val="8"/>
        <rFont val="Arial MT"/>
        <family val="2"/>
      </rPr>
      <t>Grama batatais em placas</t>
    </r>
  </si>
  <si>
    <r>
      <rPr>
        <b/>
        <sz val="9"/>
        <rFont val="Arial"/>
        <family val="2"/>
      </rPr>
      <t>11</t>
    </r>
  </si>
  <si>
    <r>
      <rPr>
        <b/>
        <sz val="9"/>
        <rFont val="Arial"/>
        <family val="2"/>
      </rPr>
      <t>PINTURA</t>
    </r>
  </si>
  <si>
    <r>
      <rPr>
        <sz val="8"/>
        <rFont val="Arial MT"/>
        <family val="2"/>
      </rPr>
      <t>11.1</t>
    </r>
  </si>
  <si>
    <r>
      <rPr>
        <sz val="8"/>
        <rFont val="Arial MT"/>
        <family val="2"/>
      </rPr>
      <t>Emassamento de paredes internas com massa acrílica - 02 demãos</t>
    </r>
  </si>
  <si>
    <r>
      <rPr>
        <sz val="8"/>
        <rFont val="Arial MT"/>
        <family val="2"/>
      </rPr>
      <t>11.2</t>
    </r>
  </si>
  <si>
    <r>
      <rPr>
        <sz val="8"/>
        <rFont val="Arial MT"/>
        <family val="2"/>
      </rPr>
      <t>Pintura em latex acrílico 02 demãos sobre paredes internas, externas</t>
    </r>
  </si>
  <si>
    <r>
      <rPr>
        <sz val="8"/>
        <rFont val="Arial MT"/>
        <family val="2"/>
      </rPr>
      <t>11.3</t>
    </r>
  </si>
  <si>
    <r>
      <rPr>
        <sz val="8"/>
        <rFont val="Arial MT"/>
        <family val="2"/>
      </rPr>
      <t>Pintura em latex PVA 02 demãos sobre teto</t>
    </r>
  </si>
  <si>
    <r>
      <rPr>
        <sz val="8"/>
        <rFont val="Arial MT"/>
        <family val="2"/>
      </rPr>
      <t>11.4</t>
    </r>
  </si>
  <si>
    <r>
      <rPr>
        <sz val="8"/>
        <rFont val="Arial MT"/>
        <family val="2"/>
      </rPr>
      <t>Pintura em esmalte sintético 02 demãos em esquadrias de madeira</t>
    </r>
  </si>
  <si>
    <r>
      <rPr>
        <sz val="8"/>
        <rFont val="Arial MT"/>
        <family val="2"/>
      </rPr>
      <t>11.5</t>
    </r>
  </si>
  <si>
    <r>
      <rPr>
        <sz val="8"/>
        <rFont val="Arial MT"/>
        <family val="2"/>
      </rPr>
      <t>Pintura em esmalte sintético 02 demãos em rodameio de madeira</t>
    </r>
  </si>
  <si>
    <r>
      <rPr>
        <sz val="8"/>
        <rFont val="Arial MT"/>
        <family val="2"/>
      </rPr>
      <t>11.6</t>
    </r>
  </si>
  <si>
    <r>
      <rPr>
        <sz val="8"/>
        <rFont val="Arial MT"/>
        <family val="2"/>
      </rPr>
      <t>Pintura epoxi - 02 demãos</t>
    </r>
  </si>
  <si>
    <r>
      <rPr>
        <b/>
        <sz val="9"/>
        <rFont val="Arial"/>
        <family val="2"/>
      </rPr>
      <t>12</t>
    </r>
  </si>
  <si>
    <r>
      <rPr>
        <b/>
        <sz val="9"/>
        <rFont val="Arial"/>
        <family val="2"/>
      </rPr>
      <t>INSTALAÇÃO HIDRÁULICA</t>
    </r>
  </si>
  <si>
    <r>
      <rPr>
        <b/>
        <sz val="8"/>
        <rFont val="Arial"/>
        <family val="2"/>
      </rPr>
      <t>TUBULAÇÕES E CONEXÕES DE PVC RÍGIDO</t>
    </r>
  </si>
  <si>
    <r>
      <rPr>
        <sz val="8"/>
        <rFont val="Arial MT"/>
        <family val="2"/>
      </rPr>
      <t>12.1</t>
    </r>
  </si>
  <si>
    <r>
      <rPr>
        <sz val="8"/>
        <rFont val="Arial MT"/>
        <family val="2"/>
      </rPr>
      <t>Tubo PVC soldável Ø 20 mm, fornecimento e instalação</t>
    </r>
  </si>
  <si>
    <r>
      <rPr>
        <sz val="8"/>
        <rFont val="Arial MT"/>
        <family val="2"/>
      </rPr>
      <t>12.2</t>
    </r>
  </si>
  <si>
    <r>
      <rPr>
        <sz val="8"/>
        <rFont val="Arial MT"/>
        <family val="2"/>
      </rPr>
      <t>Tubo PVC soldável Ø 25 mm, fornecimento e instalação</t>
    </r>
  </si>
  <si>
    <r>
      <rPr>
        <sz val="8"/>
        <rFont val="Arial MT"/>
        <family val="2"/>
      </rPr>
      <t>12.3</t>
    </r>
  </si>
  <si>
    <r>
      <rPr>
        <sz val="8"/>
        <rFont val="Arial MT"/>
        <family val="2"/>
      </rPr>
      <t>Tubo PVC soldável Ø 32 mm, fornecimento e instalação</t>
    </r>
  </si>
  <si>
    <r>
      <rPr>
        <sz val="8"/>
        <rFont val="Arial MT"/>
        <family val="2"/>
      </rPr>
      <t>12.4</t>
    </r>
  </si>
  <si>
    <r>
      <rPr>
        <sz val="8"/>
        <rFont val="Arial MT"/>
        <family val="2"/>
      </rPr>
      <t>Tubo PVC soldável Ø 50 mm, fornecimento e instalação</t>
    </r>
  </si>
  <si>
    <r>
      <rPr>
        <sz val="8"/>
        <rFont val="Arial MT"/>
        <family val="2"/>
      </rPr>
      <t>12.5</t>
    </r>
  </si>
  <si>
    <r>
      <rPr>
        <sz val="8"/>
        <rFont val="Arial MT"/>
        <family val="2"/>
      </rPr>
      <t>Tubo PVC soldável Ø 60 mm, fornecimento e instalação</t>
    </r>
  </si>
  <si>
    <r>
      <rPr>
        <sz val="8"/>
        <rFont val="Arial MT"/>
        <family val="2"/>
      </rPr>
      <t>12.6</t>
    </r>
  </si>
  <si>
    <r>
      <rPr>
        <sz val="8"/>
        <rFont val="Arial MT"/>
        <family val="2"/>
      </rPr>
      <t>Tubo PVC soldável Ø 75mm, fornecimento e instalação</t>
    </r>
  </si>
  <si>
    <r>
      <rPr>
        <sz val="8"/>
        <rFont val="Arial MT"/>
        <family val="2"/>
      </rPr>
      <t>12.7</t>
    </r>
  </si>
  <si>
    <r>
      <rPr>
        <sz val="8"/>
        <rFont val="Arial MT"/>
        <family val="2"/>
      </rPr>
      <t>Adaptador soldavel com flange livre para caixa d'agua - 75mm - 2 2/1", fornecimento e instalação</t>
    </r>
  </si>
  <si>
    <r>
      <rPr>
        <sz val="8"/>
        <rFont val="Arial MT"/>
        <family val="2"/>
      </rPr>
      <t>12.8</t>
    </r>
  </si>
  <si>
    <r>
      <rPr>
        <sz val="8"/>
        <rFont val="Arial MT"/>
        <family val="2"/>
      </rPr>
      <t>Adaptador soldavel com flange livre para caixa d'agua - 20mm - 1/2", fornecimento e instalação</t>
    </r>
  </si>
  <si>
    <r>
      <rPr>
        <sz val="8"/>
        <rFont val="Arial MT"/>
        <family val="2"/>
      </rPr>
      <t>12.9</t>
    </r>
  </si>
  <si>
    <r>
      <rPr>
        <sz val="8"/>
        <rFont val="Arial MT"/>
        <family val="2"/>
      </rPr>
      <t>Adaptador sol. curto com bolsa-rosca para registro - 20mm - 1/2", fornecimento e instalação</t>
    </r>
  </si>
  <si>
    <r>
      <rPr>
        <sz val="8"/>
        <rFont val="Arial MT"/>
        <family val="2"/>
      </rPr>
      <t>12.10</t>
    </r>
  </si>
  <si>
    <r>
      <rPr>
        <sz val="8"/>
        <rFont val="Arial MT"/>
        <family val="2"/>
      </rPr>
      <t>Adaptador sol. curto com bolsa-rosca para registro - 25mm - 3/4", fornecimento e instalação</t>
    </r>
  </si>
  <si>
    <r>
      <rPr>
        <sz val="8"/>
        <rFont val="Arial MT"/>
        <family val="2"/>
      </rPr>
      <t>12.11</t>
    </r>
  </si>
  <si>
    <r>
      <rPr>
        <sz val="8"/>
        <rFont val="Arial MT"/>
        <family val="2"/>
      </rPr>
      <t>Adaptador sol. curto com bolsa-rosca para registro - 32mm - 1", fornecimento e instalação</t>
    </r>
  </si>
  <si>
    <r>
      <rPr>
        <sz val="8"/>
        <rFont val="Arial MT"/>
        <family val="2"/>
      </rPr>
      <t>12.12</t>
    </r>
  </si>
  <si>
    <r>
      <rPr>
        <sz val="8"/>
        <rFont val="Arial MT"/>
        <family val="2"/>
      </rPr>
      <t>Adaptador sol. curto com bolsa-rosca para registro - 50mm - 1 1/2", fornecimento e instalação</t>
    </r>
  </si>
  <si>
    <r>
      <rPr>
        <sz val="8"/>
        <rFont val="Arial MT"/>
        <family val="2"/>
      </rPr>
      <t>12.13</t>
    </r>
  </si>
  <si>
    <r>
      <rPr>
        <sz val="8"/>
        <rFont val="Arial MT"/>
        <family val="2"/>
      </rPr>
      <t>Adaptador sol. curto com bolsa-rosca para registro - 60mm - 2", fornecimento e instalação</t>
    </r>
  </si>
  <si>
    <r>
      <rPr>
        <sz val="8"/>
        <rFont val="Arial MT"/>
        <family val="2"/>
      </rPr>
      <t>12.14</t>
    </r>
  </si>
  <si>
    <r>
      <rPr>
        <sz val="8"/>
        <rFont val="Arial MT"/>
        <family val="2"/>
      </rPr>
      <t>Adaptador sol. curto com bolsa-rosca para registro - 75mm - 2 1/2", fornecimento e instalação</t>
    </r>
  </si>
  <si>
    <r>
      <rPr>
        <sz val="8"/>
        <rFont val="Arial MT"/>
        <family val="2"/>
      </rPr>
      <t>12.15</t>
    </r>
  </si>
  <si>
    <r>
      <rPr>
        <sz val="8"/>
        <rFont val="Arial MT"/>
        <family val="2"/>
      </rPr>
      <t>Bucha de redução sold. curta 60mm - 50mm, fornecimento e instalação</t>
    </r>
  </si>
  <si>
    <r>
      <rPr>
        <sz val="8"/>
        <rFont val="Arial MT"/>
        <family val="2"/>
      </rPr>
      <t>12.16</t>
    </r>
  </si>
  <si>
    <r>
      <rPr>
        <sz val="8"/>
        <rFont val="Arial MT"/>
        <family val="2"/>
      </rPr>
      <t>Bucha de redução sold. curta 75mm - 60mm, fornecimento e instalação</t>
    </r>
  </si>
  <si>
    <r>
      <rPr>
        <sz val="8"/>
        <rFont val="Arial MT"/>
        <family val="2"/>
      </rPr>
      <t>12.17</t>
    </r>
  </si>
  <si>
    <r>
      <rPr>
        <sz val="8"/>
        <rFont val="Arial MT"/>
        <family val="2"/>
      </rPr>
      <t>Bucha de redução sold. longa 50mm-25mm, fornecimento e instalação</t>
    </r>
  </si>
  <si>
    <r>
      <rPr>
        <sz val="8"/>
        <rFont val="Arial MT"/>
        <family val="2"/>
      </rPr>
      <t>12.18</t>
    </r>
  </si>
  <si>
    <r>
      <rPr>
        <sz val="8"/>
        <rFont val="Arial MT"/>
        <family val="2"/>
      </rPr>
      <t>Bucha de redução sold. longa 60mm-25mm, fornecimento e instalação</t>
    </r>
  </si>
  <si>
    <r>
      <rPr>
        <sz val="8"/>
        <rFont val="Arial MT"/>
        <family val="2"/>
      </rPr>
      <t>12.19</t>
    </r>
  </si>
  <si>
    <r>
      <rPr>
        <sz val="8"/>
        <rFont val="Arial MT"/>
        <family val="2"/>
      </rPr>
      <t>Bucha de redução sold. longa 60mm-32mm, fornecimento e instalação</t>
    </r>
  </si>
  <si>
    <r>
      <rPr>
        <sz val="8"/>
        <rFont val="Arial MT"/>
        <family val="2"/>
      </rPr>
      <t>12.20</t>
    </r>
  </si>
  <si>
    <r>
      <rPr>
        <sz val="8"/>
        <rFont val="Arial MT"/>
        <family val="2"/>
      </rPr>
      <t>Bucha de redução sold. longa 75mm-50mm, fornecimento e instalação</t>
    </r>
  </si>
  <si>
    <r>
      <rPr>
        <sz val="8"/>
        <rFont val="Arial MT"/>
        <family val="2"/>
      </rPr>
      <t>12.21</t>
    </r>
  </si>
  <si>
    <r>
      <rPr>
        <sz val="8"/>
        <rFont val="Arial MT"/>
        <family val="2"/>
      </rPr>
      <t>Engate flexivel plástico 1/2 -30cm</t>
    </r>
  </si>
  <si>
    <r>
      <rPr>
        <sz val="8"/>
        <rFont val="Arial MT"/>
        <family val="2"/>
      </rPr>
      <t>12.22</t>
    </r>
  </si>
  <si>
    <r>
      <rPr>
        <sz val="8"/>
        <rFont val="Arial MT"/>
        <family val="2"/>
      </rPr>
      <t>Joelho 45 soldável - 20mm, fornecimento e instalação</t>
    </r>
  </si>
  <si>
    <r>
      <rPr>
        <sz val="8"/>
        <rFont val="Arial MT"/>
        <family val="2"/>
      </rPr>
      <t>12.23</t>
    </r>
  </si>
  <si>
    <r>
      <rPr>
        <sz val="8"/>
        <rFont val="Arial MT"/>
        <family val="2"/>
      </rPr>
      <t>Joelho 45 soldável - 25mm, fornecimento e instalação</t>
    </r>
  </si>
  <si>
    <r>
      <rPr>
        <sz val="8"/>
        <rFont val="Arial MT"/>
        <family val="2"/>
      </rPr>
      <t>12.24</t>
    </r>
  </si>
  <si>
    <r>
      <rPr>
        <sz val="8"/>
        <rFont val="Arial MT"/>
        <family val="2"/>
      </rPr>
      <t>Joelho 45 soldável - 50mm, fornecimento e instalação</t>
    </r>
  </si>
  <si>
    <r>
      <rPr>
        <sz val="8"/>
        <rFont val="Arial MT"/>
        <family val="2"/>
      </rPr>
      <t>12.25</t>
    </r>
  </si>
  <si>
    <r>
      <rPr>
        <sz val="8"/>
        <rFont val="Arial MT"/>
        <family val="2"/>
      </rPr>
      <t>Joelho 45 soldável - 75mm, fornecimento e instalação</t>
    </r>
  </si>
  <si>
    <r>
      <rPr>
        <sz val="8"/>
        <rFont val="Arial MT"/>
        <family val="2"/>
      </rPr>
      <t>12.26</t>
    </r>
  </si>
  <si>
    <r>
      <rPr>
        <sz val="8"/>
        <rFont val="Arial MT"/>
        <family val="2"/>
      </rPr>
      <t>Joelho 90 soldável - 20mm, fornecimento e instalação</t>
    </r>
  </si>
  <si>
    <r>
      <rPr>
        <sz val="8"/>
        <rFont val="Arial MT"/>
        <family val="2"/>
      </rPr>
      <t>12.27</t>
    </r>
  </si>
  <si>
    <r>
      <rPr>
        <sz val="8"/>
        <rFont val="Arial MT"/>
        <family val="2"/>
      </rPr>
      <t>Joelho 90 soldável - 25mm, fornecimento e instalação</t>
    </r>
  </si>
  <si>
    <r>
      <rPr>
        <sz val="8"/>
        <rFont val="Arial MT"/>
        <family val="2"/>
      </rPr>
      <t>12.28</t>
    </r>
  </si>
  <si>
    <r>
      <rPr>
        <sz val="8"/>
        <rFont val="Arial MT"/>
        <family val="2"/>
      </rPr>
      <t>Joelho 90 soldável - 50mm, fornecimento e instalação</t>
    </r>
  </si>
  <si>
    <r>
      <rPr>
        <sz val="8"/>
        <rFont val="Arial MT"/>
        <family val="2"/>
      </rPr>
      <t>12.29</t>
    </r>
  </si>
  <si>
    <r>
      <rPr>
        <sz val="8"/>
        <rFont val="Arial MT"/>
        <family val="2"/>
      </rPr>
      <t>Joelho 90 soldável - 60mm, fornecimento e instalação</t>
    </r>
  </si>
  <si>
    <r>
      <rPr>
        <sz val="8"/>
        <rFont val="Arial MT"/>
        <family val="2"/>
      </rPr>
      <t>12.30</t>
    </r>
  </si>
  <si>
    <r>
      <rPr>
        <sz val="8"/>
        <rFont val="Arial MT"/>
        <family val="2"/>
      </rPr>
      <t>Joelho 90 soldável - 75mm, fornecimento e instalação</t>
    </r>
  </si>
  <si>
    <r>
      <rPr>
        <sz val="8"/>
        <rFont val="Arial MT"/>
        <family val="2"/>
      </rPr>
      <t>12.31</t>
    </r>
  </si>
  <si>
    <r>
      <rPr>
        <sz val="8"/>
        <rFont val="Arial MT"/>
        <family val="2"/>
      </rPr>
      <t>Joelho 90º soldavel com bucha de latão - 25mm - 3/4", fornecimento e instalação</t>
    </r>
  </si>
  <si>
    <r>
      <rPr>
        <sz val="8"/>
        <rFont val="Arial MT"/>
        <family val="2"/>
      </rPr>
      <t>12.32</t>
    </r>
  </si>
  <si>
    <r>
      <rPr>
        <sz val="8"/>
        <rFont val="Arial MT"/>
        <family val="2"/>
      </rPr>
      <t>Joelho de redução 90º soldavel com bucha latão - 25mm - 1/2", fornecimento e instalação</t>
    </r>
  </si>
  <si>
    <r>
      <rPr>
        <sz val="8"/>
        <rFont val="Arial MT"/>
        <family val="2"/>
      </rPr>
      <t>12.33</t>
    </r>
  </si>
  <si>
    <r>
      <rPr>
        <sz val="8"/>
        <rFont val="Arial MT"/>
        <family val="2"/>
      </rPr>
      <t>Joelho de redução 90º soldavel 32mm, fornecimento e instalação</t>
    </r>
  </si>
  <si>
    <r>
      <rPr>
        <sz val="8"/>
        <rFont val="Arial MT"/>
        <family val="2"/>
      </rPr>
      <t>12.34</t>
    </r>
  </si>
  <si>
    <r>
      <rPr>
        <sz val="8"/>
        <rFont val="Arial MT"/>
        <family val="2"/>
      </rPr>
      <t>Luva soldável com rosca 25mm - 3/4"</t>
    </r>
  </si>
  <si>
    <r>
      <rPr>
        <sz val="8"/>
        <rFont val="Arial MT"/>
        <family val="2"/>
      </rPr>
      <t>12.35</t>
    </r>
  </si>
  <si>
    <r>
      <rPr>
        <sz val="8"/>
        <rFont val="Arial MT"/>
        <family val="2"/>
      </rPr>
      <t>Luva de redução soldavel com bucha latão - 25mm - 1/2", fornecimento e instalação</t>
    </r>
  </si>
  <si>
    <r>
      <rPr>
        <sz val="8"/>
        <rFont val="Arial MT"/>
        <family val="2"/>
      </rPr>
      <t>12.36</t>
    </r>
  </si>
  <si>
    <r>
      <rPr>
        <sz val="8"/>
        <rFont val="Arial MT"/>
        <family val="2"/>
      </rPr>
      <t>Tê 90 soldável - 25mm, fornecimento e instalação</t>
    </r>
  </si>
  <si>
    <r>
      <rPr>
        <sz val="8"/>
        <rFont val="Arial MT"/>
        <family val="2"/>
      </rPr>
      <t>12.37</t>
    </r>
  </si>
  <si>
    <r>
      <rPr>
        <sz val="8"/>
        <rFont val="Arial MT"/>
        <family val="2"/>
      </rPr>
      <t>Tê 90 soldável - 50mm, fornecimento e instalação</t>
    </r>
  </si>
  <si>
    <r>
      <rPr>
        <sz val="8"/>
        <rFont val="Arial MT"/>
        <family val="2"/>
      </rPr>
      <t>12.38</t>
    </r>
  </si>
  <si>
    <r>
      <rPr>
        <sz val="8"/>
        <rFont val="Arial MT"/>
        <family val="2"/>
      </rPr>
      <t>Tê 90 soldável - 60mm, fornecimento e instalação</t>
    </r>
  </si>
  <si>
    <r>
      <rPr>
        <sz val="8"/>
        <rFont val="Arial MT"/>
        <family val="2"/>
      </rPr>
      <t>12.39</t>
    </r>
  </si>
  <si>
    <r>
      <rPr>
        <sz val="8"/>
        <rFont val="Arial MT"/>
        <family val="2"/>
      </rPr>
      <t>Tê 90 soldável - 75mm, fornecimento e instalação</t>
    </r>
  </si>
  <si>
    <r>
      <rPr>
        <sz val="8"/>
        <rFont val="Arial MT"/>
        <family val="2"/>
      </rPr>
      <t>12.40</t>
    </r>
  </si>
  <si>
    <r>
      <rPr>
        <sz val="8"/>
        <rFont val="Arial MT"/>
        <family val="2"/>
      </rPr>
      <t>Tê de redução 90 soldavel - 50mm - 25mm, fornecimento e instalação</t>
    </r>
  </si>
  <si>
    <r>
      <rPr>
        <sz val="8"/>
        <rFont val="Arial MT"/>
        <family val="2"/>
      </rPr>
      <t>12.41</t>
    </r>
  </si>
  <si>
    <r>
      <rPr>
        <sz val="8"/>
        <rFont val="Arial MT"/>
        <family val="2"/>
      </rPr>
      <t>Tê de redução 90 soldavel - 75mm - 50mm, fornecimento e instalação</t>
    </r>
  </si>
  <si>
    <r>
      <rPr>
        <sz val="8"/>
        <rFont val="Arial MT"/>
        <family val="2"/>
      </rPr>
      <t>12.42</t>
    </r>
  </si>
  <si>
    <r>
      <rPr>
        <sz val="8"/>
        <rFont val="Arial MT"/>
        <family val="2"/>
      </rPr>
      <t>Tê de redução 90 soldavel - 75mm - 60mm, fornecimento e instalação</t>
    </r>
  </si>
  <si>
    <r>
      <rPr>
        <sz val="8"/>
        <rFont val="Arial MT"/>
        <family val="2"/>
      </rPr>
      <t>12.43</t>
    </r>
  </si>
  <si>
    <r>
      <rPr>
        <sz val="8"/>
        <rFont val="Arial MT"/>
        <family val="2"/>
      </rPr>
      <t>Tê redução 90º soldavel com bucha latão B central - 25mm - 1/2", fornecimento e instalação</t>
    </r>
  </si>
  <si>
    <r>
      <rPr>
        <sz val="8"/>
        <rFont val="Arial MT"/>
        <family val="2"/>
      </rPr>
      <t>12.44</t>
    </r>
  </si>
  <si>
    <r>
      <rPr>
        <sz val="8"/>
        <rFont val="Arial MT"/>
        <family val="2"/>
      </rPr>
      <t>Tê soldavel com rosca bolsa central - 20mm - 1/2", fornecimento e instalação</t>
    </r>
  </si>
  <si>
    <r>
      <rPr>
        <sz val="8"/>
        <rFont val="Arial MT"/>
        <family val="2"/>
      </rPr>
      <t>12.45</t>
    </r>
  </si>
  <si>
    <r>
      <rPr>
        <sz val="8"/>
        <rFont val="Arial MT"/>
        <family val="2"/>
      </rPr>
      <t>Tê soldavel com bucha latão bolsa central - 25mm - 3/4", fornecimento e instalação</t>
    </r>
  </si>
  <si>
    <r>
      <rPr>
        <sz val="8"/>
        <rFont val="Arial MT"/>
        <family val="2"/>
      </rPr>
      <t>12.46</t>
    </r>
  </si>
  <si>
    <r>
      <rPr>
        <sz val="8"/>
        <rFont val="Arial MT"/>
        <family val="2"/>
      </rPr>
      <t>Tubo de descarga VDE 38mm</t>
    </r>
  </si>
  <si>
    <r>
      <rPr>
        <sz val="8"/>
        <rFont val="Arial MT"/>
        <family val="2"/>
      </rPr>
      <t>12.47</t>
    </r>
  </si>
  <si>
    <r>
      <rPr>
        <sz val="8"/>
        <rFont val="Arial MT"/>
        <family val="2"/>
      </rPr>
      <t>Tubo de ligação latao cromado com canopla para vaso sanitario</t>
    </r>
  </si>
  <si>
    <r>
      <rPr>
        <b/>
        <sz val="8"/>
        <rFont val="Arial"/>
        <family val="2"/>
      </rPr>
      <t>TUBULAÇÕES E CONEXÕES - METAIS</t>
    </r>
  </si>
  <si>
    <r>
      <rPr>
        <sz val="8"/>
        <rFont val="Arial MT"/>
        <family val="2"/>
      </rPr>
      <t>12.48</t>
    </r>
  </si>
  <si>
    <r>
      <rPr>
        <sz val="8"/>
        <rFont val="Arial MT"/>
        <family val="2"/>
      </rPr>
      <t>Registro esfera borboleta bruto PVC - 1/2", fornecimento e instalação</t>
    </r>
  </si>
  <si>
    <r>
      <rPr>
        <sz val="8"/>
        <rFont val="Arial MT"/>
        <family val="2"/>
      </rPr>
      <t>12.49</t>
    </r>
  </si>
  <si>
    <r>
      <rPr>
        <sz val="8"/>
        <rFont val="Arial MT"/>
        <family val="2"/>
      </rPr>
      <t>Registro bruto de gaveta 2", fornecimento e instalação</t>
    </r>
  </si>
  <si>
    <r>
      <rPr>
        <sz val="8"/>
        <rFont val="Arial MT"/>
        <family val="2"/>
      </rPr>
      <t>12.50</t>
    </r>
  </si>
  <si>
    <r>
      <rPr>
        <sz val="8"/>
        <rFont val="Arial MT"/>
        <family val="2"/>
      </rPr>
      <t>Registro bruto de gaveta 2 1/2", fornecimento e instalação</t>
    </r>
  </si>
  <si>
    <r>
      <rPr>
        <sz val="8"/>
        <rFont val="Arial MT"/>
        <family val="2"/>
      </rPr>
      <t>12.51</t>
    </r>
  </si>
  <si>
    <r>
      <rPr>
        <sz val="8"/>
        <rFont val="Arial MT"/>
        <family val="2"/>
      </rPr>
      <t>Registro de gaveta com canopla cromada 1/2", fornecimento e instalação</t>
    </r>
  </si>
  <si>
    <r>
      <rPr>
        <sz val="8"/>
        <rFont val="Arial MT"/>
        <family val="2"/>
      </rPr>
      <t>12.52</t>
    </r>
  </si>
  <si>
    <r>
      <rPr>
        <sz val="8"/>
        <rFont val="Arial MT"/>
        <family val="2"/>
      </rPr>
      <t>Registro de gaveta com canopla cromada 1", fornecimento e instalação</t>
    </r>
  </si>
  <si>
    <r>
      <rPr>
        <sz val="8"/>
        <rFont val="Arial MT"/>
        <family val="2"/>
      </rPr>
      <t>12.53</t>
    </r>
  </si>
  <si>
    <r>
      <rPr>
        <sz val="8"/>
        <rFont val="Arial MT"/>
        <family val="2"/>
      </rPr>
      <t>Registro de gaveta com canopla cromada 1 1/2", fornecimento e instalação</t>
    </r>
  </si>
  <si>
    <r>
      <rPr>
        <sz val="8"/>
        <rFont val="Arial MT"/>
        <family val="2"/>
      </rPr>
      <t>12.54</t>
    </r>
  </si>
  <si>
    <r>
      <rPr>
        <sz val="8"/>
        <rFont val="Arial MT"/>
        <family val="2"/>
      </rPr>
      <t>Registro de gaveta com canopla cromada 3/4", fornecimento e instalação</t>
    </r>
  </si>
  <si>
    <r>
      <rPr>
        <sz val="8"/>
        <rFont val="Arial MT"/>
        <family val="2"/>
      </rPr>
      <t>12.55</t>
    </r>
  </si>
  <si>
    <r>
      <rPr>
        <sz val="8"/>
        <rFont val="Arial MT"/>
        <family val="2"/>
      </rPr>
      <t>Registro de pressão com canopla cromada 3/4", fornecimento e instalação</t>
    </r>
  </si>
  <si>
    <r>
      <rPr>
        <b/>
        <sz val="9"/>
        <rFont val="Arial"/>
        <family val="2"/>
      </rPr>
      <t>13</t>
    </r>
  </si>
  <si>
    <r>
      <rPr>
        <b/>
        <sz val="9"/>
        <rFont val="Arial"/>
        <family val="2"/>
      </rPr>
      <t>DRENAGEM DE ÁGUAS PLUVIAIS</t>
    </r>
  </si>
  <si>
    <r>
      <rPr>
        <b/>
        <sz val="8"/>
        <rFont val="Arial"/>
        <family val="2"/>
      </rPr>
      <t>TUBULAÇÕES E CONEXÕES DE PVC</t>
    </r>
  </si>
  <si>
    <r>
      <rPr>
        <sz val="8"/>
        <rFont val="Arial MT"/>
        <family val="2"/>
      </rPr>
      <t>13.1</t>
    </r>
  </si>
  <si>
    <r>
      <rPr>
        <sz val="8"/>
        <rFont val="Arial MT"/>
        <family val="2"/>
      </rPr>
      <t>Tubo de PVC Ø100mm, fornecimento e instalação</t>
    </r>
  </si>
  <si>
    <r>
      <rPr>
        <sz val="8"/>
        <rFont val="Arial MT"/>
        <family val="2"/>
      </rPr>
      <t>13.2</t>
    </r>
  </si>
  <si>
    <r>
      <rPr>
        <sz val="8"/>
        <rFont val="Arial MT"/>
        <family val="2"/>
      </rPr>
      <t>Joelho 45 - 100mm, fornecimento e instalação</t>
    </r>
  </si>
  <si>
    <r>
      <rPr>
        <sz val="8"/>
        <rFont val="Arial MT"/>
        <family val="2"/>
      </rPr>
      <t>13.3</t>
    </r>
  </si>
  <si>
    <r>
      <rPr>
        <sz val="8"/>
        <rFont val="Arial MT"/>
        <family val="2"/>
      </rPr>
      <t>Joelho 90 - 100mm, fornecimento e instalação</t>
    </r>
  </si>
  <si>
    <r>
      <rPr>
        <sz val="8"/>
        <rFont val="Arial MT"/>
        <family val="2"/>
      </rPr>
      <t>13.4</t>
    </r>
  </si>
  <si>
    <r>
      <rPr>
        <sz val="8"/>
        <rFont val="Arial MT"/>
        <family val="2"/>
      </rPr>
      <t>Tê sanitario - 100x100mm, fornecimento e instalação</t>
    </r>
  </si>
  <si>
    <r>
      <rPr>
        <b/>
        <sz val="8"/>
        <rFont val="Arial"/>
        <family val="2"/>
      </rPr>
      <t>ACESSÓRIOS</t>
    </r>
  </si>
  <si>
    <r>
      <rPr>
        <sz val="8"/>
        <rFont val="Arial MT"/>
        <family val="2"/>
      </rPr>
      <t>Ralo hemisférico (formato abacaxi) de ferro fundido, Ø100mm</t>
    </r>
  </si>
  <si>
    <r>
      <rPr>
        <sz val="8"/>
        <rFont val="Arial MT"/>
        <family val="2"/>
      </rPr>
      <t>13.5</t>
    </r>
  </si>
  <si>
    <r>
      <rPr>
        <sz val="8"/>
        <rFont val="Arial MT"/>
        <family val="2"/>
      </rPr>
      <t>Caixa de areia sem grelha 60x60cm</t>
    </r>
  </si>
  <si>
    <r>
      <rPr>
        <b/>
        <sz val="9"/>
        <rFont val="Arial"/>
        <family val="2"/>
      </rPr>
      <t>14</t>
    </r>
  </si>
  <si>
    <r>
      <rPr>
        <b/>
        <sz val="9"/>
        <rFont val="Arial"/>
        <family val="2"/>
      </rPr>
      <t>INSTALAÇÃO SANITÁRIA</t>
    </r>
  </si>
  <si>
    <r>
      <rPr>
        <sz val="8"/>
        <rFont val="Arial MT"/>
        <family val="2"/>
      </rPr>
      <t>14.1</t>
    </r>
  </si>
  <si>
    <r>
      <rPr>
        <sz val="8"/>
        <rFont val="Arial MT"/>
        <family val="2"/>
      </rPr>
      <t>Tubo de PVC rígido 100mm, fornec. e instalação</t>
    </r>
  </si>
  <si>
    <r>
      <rPr>
        <sz val="8"/>
        <rFont val="Arial MT"/>
        <family val="2"/>
      </rPr>
      <t>14.2</t>
    </r>
  </si>
  <si>
    <r>
      <rPr>
        <sz val="8"/>
        <rFont val="Arial MT"/>
        <family val="2"/>
      </rPr>
      <t>Tubo de PVC rígido 40mm, fornec. e instalação</t>
    </r>
  </si>
  <si>
    <r>
      <rPr>
        <sz val="8"/>
        <rFont val="Arial MT"/>
        <family val="2"/>
      </rPr>
      <t>14.3</t>
    </r>
  </si>
  <si>
    <r>
      <rPr>
        <sz val="8"/>
        <rFont val="Arial MT"/>
        <family val="2"/>
      </rPr>
      <t>Tubo de PVC rígido 50mm, fornec. e instalação</t>
    </r>
  </si>
  <si>
    <r>
      <rPr>
        <sz val="8"/>
        <rFont val="Arial MT"/>
        <family val="2"/>
      </rPr>
      <t>14.4</t>
    </r>
  </si>
  <si>
    <r>
      <rPr>
        <sz val="8"/>
        <rFont val="Arial MT"/>
        <family val="2"/>
      </rPr>
      <t>Tubo de PVC rígido 75mm, fornec. e instalação</t>
    </r>
  </si>
  <si>
    <r>
      <rPr>
        <sz val="8"/>
        <rFont val="Arial MT"/>
        <family val="2"/>
      </rPr>
      <t>14.5</t>
    </r>
  </si>
  <si>
    <r>
      <rPr>
        <sz val="8"/>
        <rFont val="Arial MT"/>
        <family val="2"/>
      </rPr>
      <t>Tubo de PVC rígido 150mm, fornec. e instalação</t>
    </r>
  </si>
  <si>
    <r>
      <rPr>
        <sz val="8"/>
        <rFont val="Arial MT"/>
        <family val="2"/>
      </rPr>
      <t>14.6</t>
    </r>
  </si>
  <si>
    <r>
      <rPr>
        <sz val="8"/>
        <rFont val="Arial MT"/>
        <family val="2"/>
      </rPr>
      <t>Bucha de redução PVC longa 50mm-40mm</t>
    </r>
  </si>
  <si>
    <r>
      <rPr>
        <sz val="8"/>
        <rFont val="Arial MT"/>
        <family val="2"/>
      </rPr>
      <t>14.7</t>
    </r>
  </si>
  <si>
    <r>
      <rPr>
        <sz val="8"/>
        <rFont val="Arial MT"/>
        <family val="2"/>
      </rPr>
      <t>Curva PVC 90º curta - 40mm - fornecimento e instalação</t>
    </r>
  </si>
  <si>
    <r>
      <rPr>
        <sz val="8"/>
        <rFont val="Arial MT"/>
        <family val="2"/>
      </rPr>
      <t>14.8</t>
    </r>
  </si>
  <si>
    <r>
      <rPr>
        <sz val="8"/>
        <rFont val="Arial MT"/>
        <family val="2"/>
      </rPr>
      <t>Joelho PVC 45º 100mm - fornecimento e instalação</t>
    </r>
  </si>
  <si>
    <r>
      <rPr>
        <sz val="8"/>
        <rFont val="Arial MT"/>
        <family val="2"/>
      </rPr>
      <t>14.9</t>
    </r>
  </si>
  <si>
    <r>
      <rPr>
        <sz val="8"/>
        <rFont val="Arial MT"/>
        <family val="2"/>
      </rPr>
      <t>Joelho PVC 45º 50mm - fornecimento e instalação</t>
    </r>
  </si>
  <si>
    <r>
      <rPr>
        <sz val="8"/>
        <rFont val="Arial MT"/>
        <family val="2"/>
      </rPr>
      <t>14.10</t>
    </r>
  </si>
  <si>
    <r>
      <rPr>
        <sz val="8"/>
        <rFont val="Arial MT"/>
        <family val="2"/>
      </rPr>
      <t>Joelho PVC 45º 40mm - fornecimento e instalação</t>
    </r>
  </si>
  <si>
    <r>
      <rPr>
        <sz val="8"/>
        <rFont val="Arial MT"/>
        <family val="2"/>
      </rPr>
      <t>14.11</t>
    </r>
  </si>
  <si>
    <r>
      <rPr>
        <sz val="8"/>
        <rFont val="Arial MT"/>
        <family val="2"/>
      </rPr>
      <t>Joelho PVC 90º 100mm - fornecimento e instalação</t>
    </r>
  </si>
  <si>
    <r>
      <rPr>
        <sz val="8"/>
        <rFont val="Arial MT"/>
        <family val="2"/>
      </rPr>
      <t>14.12</t>
    </r>
  </si>
  <si>
    <r>
      <rPr>
        <sz val="8"/>
        <rFont val="Arial MT"/>
        <family val="2"/>
      </rPr>
      <t>Joelho PVC 90º 75mm - fornecimento e instalação</t>
    </r>
  </si>
  <si>
    <r>
      <rPr>
        <sz val="8"/>
        <rFont val="Arial MT"/>
        <family val="2"/>
      </rPr>
      <t>14.13</t>
    </r>
  </si>
  <si>
    <r>
      <rPr>
        <sz val="8"/>
        <rFont val="Arial MT"/>
        <family val="2"/>
      </rPr>
      <t>Joelho PVC 90º 50mm - fornecimento e instalação</t>
    </r>
  </si>
  <si>
    <r>
      <rPr>
        <sz val="8"/>
        <rFont val="Arial MT"/>
        <family val="2"/>
      </rPr>
      <t>14.14</t>
    </r>
  </si>
  <si>
    <r>
      <rPr>
        <sz val="8"/>
        <rFont val="Arial MT"/>
        <family val="2"/>
      </rPr>
      <t>Joelho PVC 90º 40mm - fornecimento e instalação</t>
    </r>
  </si>
  <si>
    <r>
      <rPr>
        <sz val="8"/>
        <rFont val="Arial MT"/>
        <family val="2"/>
      </rPr>
      <t>14.15</t>
    </r>
  </si>
  <si>
    <r>
      <rPr>
        <sz val="8"/>
        <rFont val="Arial MT"/>
        <family val="2"/>
      </rPr>
      <t>Joelho PVC 90 com anel para esgoto secundario - 40mm - 1 1/2" - fornecimento e instalação</t>
    </r>
  </si>
  <si>
    <r>
      <rPr>
        <sz val="8"/>
        <rFont val="Arial MT"/>
        <family val="2"/>
      </rPr>
      <t>14.16</t>
    </r>
  </si>
  <si>
    <r>
      <rPr>
        <sz val="8"/>
        <rFont val="Arial MT"/>
        <family val="2"/>
      </rPr>
      <t>Junção PVC simples 100mm-50mm - fornecimento e instalação</t>
    </r>
  </si>
  <si>
    <r>
      <rPr>
        <sz val="8"/>
        <rFont val="Arial MT"/>
        <family val="2"/>
      </rPr>
      <t>14.17</t>
    </r>
  </si>
  <si>
    <r>
      <rPr>
        <sz val="8"/>
        <rFont val="Arial MT"/>
        <family val="2"/>
      </rPr>
      <t>Junção PVC simples 100mm-100mm - fornecimento e instalação</t>
    </r>
  </si>
  <si>
    <r>
      <rPr>
        <sz val="8"/>
        <rFont val="Arial MT"/>
        <family val="2"/>
      </rPr>
      <t>14.18</t>
    </r>
  </si>
  <si>
    <r>
      <rPr>
        <sz val="8"/>
        <rFont val="Arial MT"/>
        <family val="2"/>
      </rPr>
      <t>Junção PVC simples 50mm-50mm - fornecimento e instalação</t>
    </r>
  </si>
  <si>
    <r>
      <rPr>
        <sz val="8"/>
        <rFont val="Arial MT"/>
        <family val="2"/>
      </rPr>
      <t>14.19</t>
    </r>
  </si>
  <si>
    <r>
      <rPr>
        <sz val="8"/>
        <rFont val="Arial MT"/>
        <family val="2"/>
      </rPr>
      <t>Tê PVC 45º - 40mm - fornecimento e instalação</t>
    </r>
  </si>
  <si>
    <r>
      <rPr>
        <sz val="8"/>
        <rFont val="Arial MT"/>
        <family val="2"/>
      </rPr>
      <t>14.20</t>
    </r>
  </si>
  <si>
    <r>
      <rPr>
        <sz val="8"/>
        <rFont val="Arial MT"/>
        <family val="2"/>
      </rPr>
      <t>Tê PVC 90º - 40mm - fornecimento e instalação</t>
    </r>
  </si>
  <si>
    <r>
      <rPr>
        <sz val="8"/>
        <rFont val="Arial MT"/>
        <family val="2"/>
      </rPr>
      <t>14.21</t>
    </r>
  </si>
  <si>
    <r>
      <rPr>
        <sz val="8"/>
        <rFont val="Arial MT"/>
        <family val="2"/>
      </rPr>
      <t>Tê PVC sanitario 100mm-50mm - fornecimento e instalação</t>
    </r>
  </si>
  <si>
    <r>
      <rPr>
        <sz val="8"/>
        <rFont val="Arial MT"/>
        <family val="2"/>
      </rPr>
      <t>14.22</t>
    </r>
  </si>
  <si>
    <r>
      <rPr>
        <sz val="8"/>
        <rFont val="Arial MT"/>
        <family val="2"/>
      </rPr>
      <t>Tê PVC sanitario 100mm-75mm - fornecimento e instalação</t>
    </r>
  </si>
  <si>
    <r>
      <rPr>
        <sz val="8"/>
        <rFont val="Arial MT"/>
        <family val="2"/>
      </rPr>
      <t>14.23</t>
    </r>
  </si>
  <si>
    <r>
      <rPr>
        <sz val="8"/>
        <rFont val="Arial MT"/>
        <family val="2"/>
      </rPr>
      <t>Tê PVC sanitario 50mm-50mm - fornecimento e instalação</t>
    </r>
  </si>
  <si>
    <r>
      <rPr>
        <sz val="8"/>
        <rFont val="Arial MT"/>
        <family val="2"/>
      </rPr>
      <t>14.24</t>
    </r>
  </si>
  <si>
    <r>
      <rPr>
        <sz val="8"/>
        <rFont val="Arial MT"/>
        <family val="2"/>
      </rPr>
      <t>Caixa sifonada 150x150x50mm</t>
    </r>
  </si>
  <si>
    <r>
      <rPr>
        <sz val="8"/>
        <rFont val="Arial MT"/>
        <family val="2"/>
      </rPr>
      <t>14.25</t>
    </r>
  </si>
  <si>
    <r>
      <rPr>
        <sz val="8"/>
        <rFont val="Arial MT"/>
        <family val="2"/>
      </rPr>
      <t>Caixa de gordura SIMPLES - CG 37cm</t>
    </r>
  </si>
  <si>
    <r>
      <rPr>
        <sz val="8"/>
        <rFont val="Arial MT"/>
        <family val="2"/>
      </rPr>
      <t>14.26</t>
    </r>
  </si>
  <si>
    <r>
      <rPr>
        <sz val="8"/>
        <rFont val="Arial MT"/>
        <family val="2"/>
      </rPr>
      <t>CAIXA DE INSPEÇÃO 60x60cm</t>
    </r>
  </si>
  <si>
    <r>
      <rPr>
        <sz val="8"/>
        <rFont val="Arial MT"/>
        <family val="2"/>
      </rPr>
      <t>14.27</t>
    </r>
  </si>
  <si>
    <r>
      <rPr>
        <sz val="8"/>
        <rFont val="Arial MT"/>
        <family val="2"/>
      </rPr>
      <t>Caixa de inspeção modulada DN 30cm</t>
    </r>
  </si>
  <si>
    <r>
      <rPr>
        <sz val="8"/>
        <rFont val="Arial MT"/>
        <family val="2"/>
      </rPr>
      <t>14.28</t>
    </r>
  </si>
  <si>
    <r>
      <rPr>
        <sz val="8"/>
        <rFont val="Arial MT"/>
        <family val="2"/>
      </rPr>
      <t>Ralo sifonado, PVC 100x100X40mm</t>
    </r>
  </si>
  <si>
    <r>
      <rPr>
        <sz val="8"/>
        <rFont val="Arial MT"/>
        <family val="2"/>
      </rPr>
      <t>14.29</t>
    </r>
  </si>
  <si>
    <r>
      <rPr>
        <sz val="8"/>
        <rFont val="Arial MT"/>
        <family val="2"/>
      </rPr>
      <t>Terminal de Ventilação Série Normal 50mm</t>
    </r>
  </si>
  <si>
    <r>
      <rPr>
        <sz val="8"/>
        <rFont val="Arial MT"/>
        <family val="2"/>
      </rPr>
      <t>14.30</t>
    </r>
  </si>
  <si>
    <r>
      <rPr>
        <sz val="8"/>
        <rFont val="Arial MT"/>
        <family val="2"/>
      </rPr>
      <t>Sumidouro em alvenaria 2,40 x 2,40 m</t>
    </r>
  </si>
  <si>
    <r>
      <rPr>
        <sz val="8"/>
        <rFont val="Arial MT"/>
        <family val="2"/>
      </rPr>
      <t>14.31</t>
    </r>
  </si>
  <si>
    <r>
      <rPr>
        <sz val="8"/>
        <rFont val="Arial MT"/>
        <family val="2"/>
      </rPr>
      <t>Fossa séptica 2,30 x 2,30 m</t>
    </r>
  </si>
  <si>
    <r>
      <rPr>
        <b/>
        <sz val="9"/>
        <rFont val="Arial"/>
        <family val="2"/>
      </rPr>
      <t>15</t>
    </r>
  </si>
  <si>
    <r>
      <rPr>
        <b/>
        <sz val="9"/>
        <rFont val="Arial"/>
        <family val="2"/>
      </rPr>
      <t>LOUÇAS E METAIS</t>
    </r>
  </si>
  <si>
    <r>
      <rPr>
        <sz val="8"/>
        <rFont val="Arial MT"/>
        <family val="2"/>
      </rPr>
      <t>15.1</t>
    </r>
  </si>
  <si>
    <r>
      <rPr>
        <sz val="8"/>
        <rFont val="Arial MT"/>
        <family val="2"/>
      </rPr>
      <t xml:space="preserve">Bacia Sanitária Vogue Plus, Linha Conforto com abertura, cor Branco Gelo, código P.51, DECA, ou equivalente p/ de
</t>
    </r>
    <r>
      <rPr>
        <sz val="8"/>
        <rFont val="Arial MT"/>
        <family val="2"/>
      </rPr>
      <t>descarga, com acessórios, bolsa de borracha para ligacao, tubo pvc ligacao - fornecimento e instalação</t>
    </r>
  </si>
  <si>
    <r>
      <rPr>
        <sz val="8"/>
        <rFont val="Arial MT"/>
        <family val="2"/>
      </rPr>
      <t>15.2</t>
    </r>
  </si>
  <si>
    <r>
      <rPr>
        <sz val="8"/>
        <rFont val="Arial MT"/>
        <family val="2"/>
      </rPr>
      <t>Bacia Sanitária Convencional, código Izy P.11, DECA, ou equivalente com acessóriosfornecimento e instalação</t>
    </r>
  </si>
  <si>
    <r>
      <rPr>
        <sz val="8"/>
        <rFont val="Arial MT"/>
        <family val="2"/>
      </rPr>
      <t>15.3</t>
    </r>
  </si>
  <si>
    <r>
      <rPr>
        <sz val="8"/>
        <rFont val="Arial MT"/>
        <family val="2"/>
      </rPr>
      <t xml:space="preserve">Bacia Convencional Studio Kids, código PI.16, para valvula de descarga, em louca branca, assento plastico, anel de
</t>
    </r>
    <r>
      <rPr>
        <sz val="8"/>
        <rFont val="Arial MT"/>
        <family val="2"/>
      </rPr>
      <t>vedação, tubo pvc ligacao - fornecimento e instalacao, Deca ou equivalente</t>
    </r>
  </si>
  <si>
    <r>
      <rPr>
        <sz val="8"/>
        <rFont val="Arial MT"/>
        <family val="2"/>
      </rPr>
      <t>15.4</t>
    </r>
  </si>
  <si>
    <r>
      <rPr>
        <sz val="8"/>
        <rFont val="Arial MT"/>
        <family val="2"/>
      </rPr>
      <t>Valvula de descarga 1 1/2", com registro, acabamento em metal cromado - fornecimento e instalação</t>
    </r>
  </si>
  <si>
    <r>
      <rPr>
        <sz val="8"/>
        <rFont val="Arial MT"/>
        <family val="2"/>
      </rPr>
      <t>15.5</t>
    </r>
  </si>
  <si>
    <r>
      <rPr>
        <sz val="8"/>
        <rFont val="Arial MT"/>
        <family val="2"/>
      </rPr>
      <t xml:space="preserve">Cuba de Embutir Oval cor Branco Gelo, código L.37, DECA, ou equivalente, em bancada ecomplementos (válvula, sifao e
</t>
    </r>
    <r>
      <rPr>
        <sz val="8"/>
        <rFont val="Arial MT"/>
        <family val="2"/>
      </rPr>
      <t>engate flexível cromados), exceto torneira.</t>
    </r>
  </si>
  <si>
    <r>
      <rPr>
        <sz val="8"/>
        <rFont val="Arial MT"/>
        <family val="2"/>
      </rPr>
      <t>15.6</t>
    </r>
  </si>
  <si>
    <r>
      <rPr>
        <sz val="8"/>
        <rFont val="Arial MT"/>
        <family val="2"/>
      </rPr>
      <t xml:space="preserve">Cuba industrial 50x40 profundidade 30 – HIDRONOX, ou equivalente, com sifão em metal cromado 1.1/2x1.1/2", válvula
</t>
    </r>
    <r>
      <rPr>
        <sz val="8"/>
        <rFont val="Arial MT"/>
        <family val="2"/>
      </rPr>
      <t>em metal cromado tipo americana 3.1/2"x1.1/2" para pia - fornecimento e instalação</t>
    </r>
  </si>
  <si>
    <r>
      <rPr>
        <sz val="8"/>
        <rFont val="Arial MT"/>
        <family val="2"/>
      </rPr>
      <t>15.7</t>
    </r>
  </si>
  <si>
    <r>
      <rPr>
        <sz val="8"/>
        <rFont val="Arial MT"/>
        <family val="2"/>
      </rPr>
      <t>Cuba Inox Embutir 40x34x17cm, cuba 3, básica aço inoxidável, com válvula, FRANKE, ou equivalente, com sifão em metal cromado 1.1/2x1.1/2", válvula em metal cromado tipo americana 3.1/2"x1.1/2" para pia - fornecimento e instalação</t>
    </r>
  </si>
  <si>
    <r>
      <rPr>
        <sz val="8"/>
        <rFont val="Arial MT"/>
        <family val="2"/>
      </rPr>
      <t>15.8</t>
    </r>
  </si>
  <si>
    <r>
      <rPr>
        <sz val="8"/>
        <rFont val="Arial MT"/>
        <family val="2"/>
      </rPr>
      <t>Banheira Embutir em plástico tipo PVC, 77x45x20cm, Burigotto ou equivalente</t>
    </r>
  </si>
  <si>
    <r>
      <rPr>
        <sz val="8"/>
        <rFont val="Arial MT"/>
        <family val="2"/>
      </rPr>
      <t>15.9</t>
    </r>
  </si>
  <si>
    <r>
      <rPr>
        <sz val="8"/>
        <rFont val="Arial MT"/>
        <family val="2"/>
      </rPr>
      <t xml:space="preserve">Lavatório de canto suspenso com mesa, linha Izy código L101.17, DECA ou equivalente, com válvula, sifão e engate
</t>
    </r>
    <r>
      <rPr>
        <sz val="8"/>
        <rFont val="Arial MT"/>
        <family val="2"/>
      </rPr>
      <t>flexivel cromados</t>
    </r>
  </si>
  <si>
    <r>
      <rPr>
        <sz val="8"/>
        <rFont val="Arial MT"/>
        <family val="2"/>
      </rPr>
      <t>15.10</t>
    </r>
  </si>
  <si>
    <r>
      <rPr>
        <sz val="8"/>
        <rFont val="Arial MT"/>
        <family val="2"/>
      </rPr>
      <t>Lavatório pequeno Ravena/Izy cor branco gelo, com coluna suspensa, código L915 DECA ou equivalente</t>
    </r>
  </si>
  <si>
    <r>
      <rPr>
        <sz val="8"/>
        <rFont val="Arial MT"/>
        <family val="2"/>
      </rPr>
      <t>15.11</t>
    </r>
  </si>
  <si>
    <r>
      <rPr>
        <sz val="8"/>
        <rFont val="Arial MT"/>
        <family val="2"/>
      </rPr>
      <t>Tanque Grande (40 L) cor Branco Gelo, código TQ.03, DECA, ou equivalente incluso torneira cromada</t>
    </r>
  </si>
  <si>
    <r>
      <rPr>
        <sz val="8"/>
        <rFont val="Arial MT"/>
        <family val="2"/>
      </rPr>
      <t>15.12</t>
    </r>
  </si>
  <si>
    <r>
      <rPr>
        <sz val="8"/>
        <rFont val="Arial MT"/>
        <family val="2"/>
      </rPr>
      <t xml:space="preserve">Chuveiro Maxi Ducha, LORENZETTI, com Mangueira plástica/desviador para duchas elétricas, cógigo 8010-A,
</t>
    </r>
    <r>
      <rPr>
        <sz val="8"/>
        <rFont val="Arial MT"/>
        <family val="2"/>
      </rPr>
      <t>LORENZETTI, ou equivalente</t>
    </r>
  </si>
  <si>
    <r>
      <rPr>
        <sz val="8"/>
        <rFont val="Arial MT"/>
        <family val="2"/>
      </rPr>
      <t>15.13</t>
    </r>
  </si>
  <si>
    <r>
      <rPr>
        <sz val="8"/>
        <rFont val="Arial MT"/>
        <family val="2"/>
      </rPr>
      <t xml:space="preserve">Assento Poliéster com abertura frontal Vogue Plus, Linha Conforto, cor Branco Gelo, código AP.52, DECA, ou
</t>
    </r>
    <r>
      <rPr>
        <sz val="8"/>
        <rFont val="Arial MT"/>
        <family val="2"/>
      </rPr>
      <t>equivalente</t>
    </r>
  </si>
  <si>
    <r>
      <rPr>
        <sz val="8"/>
        <rFont val="Arial MT"/>
        <family val="2"/>
      </rPr>
      <t>15.14</t>
    </r>
  </si>
  <si>
    <r>
      <rPr>
        <sz val="8"/>
        <rFont val="Arial MT"/>
        <family val="2"/>
      </rPr>
      <t>Assento plástico Izy, código AP.01, DECA</t>
    </r>
  </si>
  <si>
    <r>
      <rPr>
        <sz val="8"/>
        <rFont val="Arial MT"/>
        <family val="2"/>
      </rPr>
      <t>15.15</t>
    </r>
  </si>
  <si>
    <r>
      <rPr>
        <sz val="8"/>
        <rFont val="Arial MT"/>
        <family val="2"/>
      </rPr>
      <t>Papeleira Metálica Linha Izy, código 2020.C37, DECA ou equivalente</t>
    </r>
  </si>
  <si>
    <r>
      <rPr>
        <sz val="8"/>
        <rFont val="Arial MT"/>
        <family val="2"/>
      </rPr>
      <t>15.16</t>
    </r>
  </si>
  <si>
    <r>
      <rPr>
        <sz val="8"/>
        <rFont val="Arial MT"/>
        <family val="2"/>
      </rPr>
      <t>Ducha Higiênica com registro e derivação Izy, código 1984.C37. ACT.CR, DECA, ou equivalente</t>
    </r>
  </si>
  <si>
    <r>
      <rPr>
        <sz val="8"/>
        <rFont val="Arial MT"/>
        <family val="2"/>
      </rPr>
      <t>15.17</t>
    </r>
  </si>
  <si>
    <r>
      <rPr>
        <sz val="8"/>
        <rFont val="Arial MT"/>
        <family val="2"/>
      </rPr>
      <t>Torneira elétrica LorenEasy, LORENZETTI ou equivalente</t>
    </r>
  </si>
  <si>
    <r>
      <rPr>
        <sz val="8"/>
        <rFont val="Arial MT"/>
        <family val="2"/>
      </rPr>
      <t>15.18</t>
    </r>
  </si>
  <si>
    <r>
      <rPr>
        <sz val="8"/>
        <rFont val="Arial MT"/>
        <family val="2"/>
      </rPr>
      <t>Torneira elétrica Fortti Maxi, com mangueira plastica, código 79004, LORENZETTI ou equivalente</t>
    </r>
  </si>
  <si>
    <r>
      <rPr>
        <sz val="8"/>
        <rFont val="Arial MT"/>
        <family val="2"/>
      </rPr>
      <t>15.19</t>
    </r>
  </si>
  <si>
    <r>
      <rPr>
        <sz val="8"/>
        <rFont val="Arial MT"/>
        <family val="2"/>
      </rPr>
      <t xml:space="preserve">Torneira Acabamento para registro pequeno Linha Izy, código: 4900.C37.PQ, DECA ou equivalente (para chuveiros),
</t>
    </r>
    <r>
      <rPr>
        <sz val="8"/>
        <rFont val="Arial MT"/>
        <family val="2"/>
      </rPr>
      <t>Deca ou equivalente</t>
    </r>
  </si>
  <si>
    <r>
      <rPr>
        <sz val="8"/>
        <rFont val="Arial MT"/>
        <family val="2"/>
      </rPr>
      <t>15.20</t>
    </r>
  </si>
  <si>
    <r>
      <rPr>
        <sz val="8"/>
        <rFont val="Arial MT"/>
        <family val="2"/>
      </rPr>
      <t>Torneira para cozinha de mesa bica móvel Izy, código 1167.C37, DECA, ou equivalente</t>
    </r>
  </si>
  <si>
    <r>
      <rPr>
        <sz val="8"/>
        <rFont val="Arial MT"/>
        <family val="2"/>
      </rPr>
      <t>15.21</t>
    </r>
  </si>
  <si>
    <r>
      <rPr>
        <sz val="8"/>
        <rFont val="Arial MT"/>
        <family val="2"/>
      </rPr>
      <t>Torneira de parede de uso geral para jardim ou tanque</t>
    </r>
  </si>
  <si>
    <r>
      <rPr>
        <sz val="8"/>
        <rFont val="Arial MT"/>
        <family val="2"/>
      </rPr>
      <t>15.22</t>
    </r>
  </si>
  <si>
    <r>
      <rPr>
        <sz val="8"/>
        <rFont val="Arial MT"/>
        <family val="2"/>
      </rPr>
      <t>Torneira para lavatório de mesa bica baixa Izy, código 1193.C37, Deca ou equivalente</t>
    </r>
  </si>
  <si>
    <r>
      <rPr>
        <sz val="8"/>
        <rFont val="Arial MT"/>
        <family val="2"/>
      </rPr>
      <t>15.23</t>
    </r>
  </si>
  <si>
    <r>
      <rPr>
        <sz val="8"/>
        <rFont val="Arial MT"/>
        <family val="2"/>
      </rPr>
      <t>Dispenser Saboneteira Linha Excellence, código 7009, Melhoramentos ou equivalente</t>
    </r>
  </si>
  <si>
    <r>
      <rPr>
        <sz val="8"/>
        <rFont val="Arial MT"/>
        <family val="2"/>
      </rPr>
      <t>15.24</t>
    </r>
  </si>
  <si>
    <r>
      <rPr>
        <sz val="8"/>
        <rFont val="Arial MT"/>
        <family val="2"/>
      </rPr>
      <t>Dispenser Toalha Linha Excellence, código 7007, Melhoramentos ou equivalente.</t>
    </r>
  </si>
  <si>
    <r>
      <rPr>
        <sz val="8"/>
        <rFont val="Arial MT"/>
        <family val="2"/>
      </rPr>
      <t>15.25</t>
    </r>
  </si>
  <si>
    <r>
      <rPr>
        <sz val="8"/>
        <rFont val="Arial MT"/>
        <family val="2"/>
      </rPr>
      <t>Barra de apoio, Linha conforto, código 2310.I.080.ESC, aço inox polido, DECA ou equivalente</t>
    </r>
  </si>
  <si>
    <r>
      <rPr>
        <sz val="8"/>
        <rFont val="Arial MT"/>
        <family val="2"/>
      </rPr>
      <t>15.26</t>
    </r>
  </si>
  <si>
    <r>
      <rPr>
        <sz val="8"/>
        <rFont val="Arial MT"/>
        <family val="2"/>
      </rPr>
      <t>Barra de apoio de canto para lavatório, aço inox polido,Celite ou equivalente</t>
    </r>
  </si>
  <si>
    <r>
      <rPr>
        <sz val="8"/>
        <rFont val="Arial MT"/>
        <family val="2"/>
      </rPr>
      <t>15.27</t>
    </r>
  </si>
  <si>
    <r>
      <rPr>
        <sz val="8"/>
        <rFont val="Arial MT"/>
        <family val="2"/>
      </rPr>
      <t>Barra de apoio de chuveiro PNE, em "L", Linha conforto código 2335.I.ESC</t>
    </r>
  </si>
  <si>
    <r>
      <rPr>
        <sz val="8"/>
        <rFont val="Arial MT"/>
        <family val="2"/>
      </rPr>
      <t>15.28</t>
    </r>
  </si>
  <si>
    <r>
      <rPr>
        <sz val="8"/>
        <rFont val="Arial MT"/>
        <family val="2"/>
      </rPr>
      <t>Barra metálica com pintura azul para proteção dos espelhos e chuveiro infantil d=1 1/4"</t>
    </r>
  </si>
  <si>
    <r>
      <rPr>
        <b/>
        <sz val="9"/>
        <rFont val="Arial"/>
        <family val="2"/>
      </rPr>
      <t>16</t>
    </r>
  </si>
  <si>
    <r>
      <rPr>
        <b/>
        <sz val="9"/>
        <rFont val="Arial"/>
        <family val="2"/>
      </rPr>
      <t>INSTALAÇÃO DE GÁS COMBUSTÍVEL</t>
    </r>
  </si>
  <si>
    <r>
      <rPr>
        <sz val="8"/>
        <rFont val="Arial MT"/>
        <family val="2"/>
      </rPr>
      <t>16.1</t>
    </r>
  </si>
  <si>
    <r>
      <rPr>
        <sz val="8"/>
        <rFont val="Arial MT"/>
        <family val="2"/>
      </rPr>
      <t>Abrigo para Central de GLP, em concreto</t>
    </r>
  </si>
  <si>
    <r>
      <rPr>
        <sz val="8"/>
        <rFont val="Arial MT"/>
        <family val="2"/>
      </rPr>
      <t>16.2</t>
    </r>
  </si>
  <si>
    <r>
      <rPr>
        <sz val="8"/>
        <rFont val="Arial MT"/>
        <family val="2"/>
      </rPr>
      <t>Tela metálica para ventilação com requadro em alumínio</t>
    </r>
  </si>
  <si>
    <r>
      <rPr>
        <sz val="8"/>
        <rFont val="Arial MT"/>
        <family val="2"/>
      </rPr>
      <t>16.3</t>
    </r>
  </si>
  <si>
    <r>
      <rPr>
        <sz val="8"/>
        <rFont val="Arial MT"/>
        <family val="2"/>
      </rPr>
      <t>Tubo de aço Galvanizado Ø 3/4", inclusive conexões</t>
    </r>
  </si>
  <si>
    <r>
      <rPr>
        <sz val="8"/>
        <rFont val="Arial MT"/>
        <family val="2"/>
      </rPr>
      <t>16.4</t>
    </r>
  </si>
  <si>
    <r>
      <rPr>
        <sz val="8"/>
        <rFont val="Arial MT"/>
        <family val="2"/>
      </rPr>
      <t>Envelopamento de concreto - 3cm</t>
    </r>
  </si>
  <si>
    <r>
      <rPr>
        <sz val="8"/>
        <rFont val="Arial MT"/>
        <family val="2"/>
      </rPr>
      <t>16.5</t>
    </r>
  </si>
  <si>
    <r>
      <rPr>
        <sz val="8"/>
        <rFont val="Arial MT"/>
        <family val="2"/>
      </rPr>
      <t>Fita anticorrosiva 5cmx30m (2 camadas)</t>
    </r>
  </si>
  <si>
    <r>
      <rPr>
        <sz val="8"/>
        <rFont val="Arial MT"/>
        <family val="2"/>
      </rPr>
      <t>16.6</t>
    </r>
  </si>
  <si>
    <r>
      <rPr>
        <sz val="8"/>
        <rFont val="Arial MT"/>
        <family val="2"/>
      </rPr>
      <t>Válvula esfera Ø 3/4" NPT 300</t>
    </r>
  </si>
  <si>
    <r>
      <rPr>
        <sz val="8"/>
        <rFont val="Arial MT"/>
        <family val="2"/>
      </rPr>
      <t>16.7</t>
    </r>
  </si>
  <si>
    <r>
      <rPr>
        <sz val="8"/>
        <rFont val="Arial MT"/>
        <family val="2"/>
      </rPr>
      <t>União 3/4" NPT 300</t>
    </r>
  </si>
  <si>
    <r>
      <rPr>
        <sz val="8"/>
        <rFont val="Arial MT"/>
        <family val="2"/>
      </rPr>
      <t>16.8</t>
    </r>
  </si>
  <si>
    <r>
      <rPr>
        <sz val="8"/>
        <rFont val="Arial MT"/>
        <family val="2"/>
      </rPr>
      <t>Niple 3/4" NPT 300</t>
    </r>
  </si>
  <si>
    <r>
      <rPr>
        <sz val="8"/>
        <rFont val="Arial MT"/>
        <family val="2"/>
      </rPr>
      <t>16.9</t>
    </r>
  </si>
  <si>
    <r>
      <rPr>
        <sz val="8"/>
        <rFont val="Arial MT"/>
        <family val="2"/>
      </rPr>
      <t>Niple 1/2" NPT 300</t>
    </r>
  </si>
  <si>
    <r>
      <rPr>
        <sz val="8"/>
        <rFont val="Arial MT"/>
        <family val="2"/>
      </rPr>
      <t>16.10</t>
    </r>
  </si>
  <si>
    <r>
      <rPr>
        <sz val="8"/>
        <rFont val="Arial MT"/>
        <family val="2"/>
      </rPr>
      <t>Niple 1/4" NPT 300</t>
    </r>
  </si>
  <si>
    <r>
      <rPr>
        <sz val="8"/>
        <rFont val="Arial MT"/>
        <family val="2"/>
      </rPr>
      <t>16.11</t>
    </r>
  </si>
  <si>
    <r>
      <rPr>
        <sz val="8"/>
        <rFont val="Arial MT"/>
        <family val="2"/>
      </rPr>
      <t>Tê redução 3/4"x1/2"</t>
    </r>
  </si>
  <si>
    <r>
      <rPr>
        <sz val="8"/>
        <rFont val="Arial MT"/>
        <family val="2"/>
      </rPr>
      <t>16.12</t>
    </r>
  </si>
  <si>
    <r>
      <rPr>
        <sz val="8"/>
        <rFont val="Arial MT"/>
        <family val="2"/>
      </rPr>
      <t>Redução 1/2" x 1/4"</t>
    </r>
  </si>
  <si>
    <r>
      <rPr>
        <sz val="8"/>
        <rFont val="Arial MT"/>
        <family val="2"/>
      </rPr>
      <t>16.13</t>
    </r>
  </si>
  <si>
    <r>
      <rPr>
        <sz val="8"/>
        <rFont val="Arial MT"/>
        <family val="2"/>
      </rPr>
      <t>Luva de redução 3/4 x 1/2"</t>
    </r>
  </si>
  <si>
    <r>
      <rPr>
        <sz val="8"/>
        <rFont val="Arial MT"/>
        <family val="2"/>
      </rPr>
      <t>16.14</t>
    </r>
  </si>
  <si>
    <r>
      <rPr>
        <sz val="8"/>
        <rFont val="Arial MT"/>
        <family val="2"/>
      </rPr>
      <t>Luva de redução 1/4" x 1/2"</t>
    </r>
  </si>
  <si>
    <r>
      <rPr>
        <sz val="8"/>
        <rFont val="Arial MT"/>
        <family val="2"/>
      </rPr>
      <t>16.15</t>
    </r>
  </si>
  <si>
    <r>
      <rPr>
        <sz val="8"/>
        <rFont val="Arial MT"/>
        <family val="2"/>
      </rPr>
      <t>Joelho 1/2" NPT 300</t>
    </r>
  </si>
  <si>
    <r>
      <rPr>
        <sz val="8"/>
        <rFont val="Arial MT"/>
        <family val="2"/>
      </rPr>
      <t>16.16</t>
    </r>
  </si>
  <si>
    <r>
      <rPr>
        <sz val="8"/>
        <rFont val="Arial MT"/>
        <family val="2"/>
      </rPr>
      <t>Regulador 1º estagio com manometro</t>
    </r>
  </si>
  <si>
    <r>
      <rPr>
        <sz val="8"/>
        <rFont val="Arial MT"/>
        <family val="2"/>
      </rPr>
      <t>16.17</t>
    </r>
  </si>
  <si>
    <r>
      <rPr>
        <sz val="8"/>
        <rFont val="Arial MT"/>
        <family val="2"/>
      </rPr>
      <t>Manômetro NPT 1/4", 0 a 300 psi</t>
    </r>
  </si>
  <si>
    <r>
      <rPr>
        <sz val="8"/>
        <rFont val="Arial MT"/>
        <family val="2"/>
      </rPr>
      <t>16.18</t>
    </r>
  </si>
  <si>
    <r>
      <rPr>
        <sz val="8"/>
        <rFont val="Arial MT"/>
        <family val="2"/>
      </rPr>
      <t>Mangueira Flexivel</t>
    </r>
  </si>
  <si>
    <r>
      <rPr>
        <sz val="8"/>
        <rFont val="Arial MT"/>
        <family val="2"/>
      </rPr>
      <t>16.19</t>
    </r>
  </si>
  <si>
    <r>
      <rPr>
        <sz val="8"/>
        <rFont val="Arial MT"/>
        <family val="2"/>
      </rPr>
      <t>Regulador 2º estágio com registro</t>
    </r>
  </si>
  <si>
    <r>
      <rPr>
        <sz val="8"/>
        <rFont val="Arial MT"/>
        <family val="2"/>
      </rPr>
      <t>16.20</t>
    </r>
  </si>
  <si>
    <r>
      <rPr>
        <sz val="8"/>
        <rFont val="Arial MT"/>
        <family val="2"/>
      </rPr>
      <t>Placa de sinalização em pvc cod 1 - (348x348) Proibido fumar</t>
    </r>
  </si>
  <si>
    <r>
      <rPr>
        <sz val="8"/>
        <rFont val="Arial MT"/>
        <family val="2"/>
      </rPr>
      <t>16.21</t>
    </r>
  </si>
  <si>
    <r>
      <rPr>
        <sz val="8"/>
        <rFont val="Arial MT"/>
        <family val="2"/>
      </rPr>
      <t>Placa de sinalização em pvc cod 6 - (348x348) Perigo Inflamável</t>
    </r>
  </si>
  <si>
    <r>
      <rPr>
        <b/>
        <sz val="9"/>
        <rFont val="Arial"/>
        <family val="2"/>
      </rPr>
      <t>17</t>
    </r>
  </si>
  <si>
    <r>
      <rPr>
        <b/>
        <sz val="9"/>
        <rFont val="Arial"/>
        <family val="2"/>
      </rPr>
      <t>SISTEMA DE PROTEÇÃO CONTRA INCÊNDIO</t>
    </r>
  </si>
  <si>
    <r>
      <rPr>
        <sz val="8"/>
        <rFont val="Arial MT"/>
        <family val="2"/>
      </rPr>
      <t>17.1</t>
    </r>
  </si>
  <si>
    <r>
      <rPr>
        <sz val="8"/>
        <rFont val="Arial MT"/>
        <family val="2"/>
      </rPr>
      <t>Extintor ABC - 6KG</t>
    </r>
  </si>
  <si>
    <r>
      <rPr>
        <sz val="8"/>
        <rFont val="Arial MT"/>
        <family val="2"/>
      </rPr>
      <t>17.2</t>
    </r>
  </si>
  <si>
    <r>
      <rPr>
        <sz val="8"/>
        <rFont val="Arial MT"/>
        <family val="2"/>
      </rPr>
      <t>Extintor CO2 - 6KG</t>
    </r>
  </si>
  <si>
    <r>
      <rPr>
        <sz val="8"/>
        <rFont val="Arial MT"/>
        <family val="2"/>
      </rPr>
      <t>17.3</t>
    </r>
  </si>
  <si>
    <r>
      <rPr>
        <sz val="8"/>
        <rFont val="Arial MT"/>
        <family val="2"/>
      </rPr>
      <t>Cotovelo 45º galvanizado 2 1/2"</t>
    </r>
  </si>
  <si>
    <r>
      <rPr>
        <sz val="8"/>
        <rFont val="Arial MT"/>
        <family val="2"/>
      </rPr>
      <t>17.4</t>
    </r>
  </si>
  <si>
    <r>
      <rPr>
        <sz val="8"/>
        <rFont val="Arial MT"/>
        <family val="2"/>
      </rPr>
      <t>Cotovelo 90º galvanizado 2 1/2"</t>
    </r>
  </si>
  <si>
    <r>
      <rPr>
        <sz val="8"/>
        <rFont val="Arial MT"/>
        <family val="2"/>
      </rPr>
      <t>17.5</t>
    </r>
  </si>
  <si>
    <r>
      <rPr>
        <sz val="8"/>
        <rFont val="Arial MT"/>
        <family val="2"/>
      </rPr>
      <t>Curva macho - fêmea 2 1/2"</t>
    </r>
  </si>
  <si>
    <r>
      <rPr>
        <sz val="8"/>
        <rFont val="Arial MT"/>
        <family val="2"/>
      </rPr>
      <t>17.6</t>
    </r>
  </si>
  <si>
    <r>
      <rPr>
        <sz val="8"/>
        <rFont val="Arial MT"/>
        <family val="2"/>
      </rPr>
      <t>Niple duplo aço galvanizado 2 1/2"</t>
    </r>
  </si>
  <si>
    <r>
      <rPr>
        <sz val="8"/>
        <rFont val="Arial MT"/>
        <family val="2"/>
      </rPr>
      <t>17.7</t>
    </r>
  </si>
  <si>
    <r>
      <rPr>
        <sz val="8"/>
        <rFont val="Arial MT"/>
        <family val="2"/>
      </rPr>
      <t>Tê aço galvanizado 2 1/2"</t>
    </r>
  </si>
  <si>
    <r>
      <rPr>
        <sz val="8"/>
        <rFont val="Arial MT"/>
        <family val="2"/>
      </rPr>
      <t>17.8</t>
    </r>
  </si>
  <si>
    <r>
      <rPr>
        <sz val="8"/>
        <rFont val="Arial MT"/>
        <family val="2"/>
      </rPr>
      <t>Tubo aço galvanizado 65mm - 2 1/2"2 1/2"</t>
    </r>
  </si>
  <si>
    <r>
      <rPr>
        <sz val="8"/>
        <rFont val="Arial MT"/>
        <family val="2"/>
      </rPr>
      <t>17.9</t>
    </r>
  </si>
  <si>
    <r>
      <rPr>
        <sz val="8"/>
        <rFont val="Arial MT"/>
        <family val="2"/>
      </rPr>
      <t>Adaptador storz - roscas internas 2 1/2"</t>
    </r>
  </si>
  <si>
    <r>
      <rPr>
        <sz val="8"/>
        <rFont val="Arial MT"/>
        <family val="2"/>
      </rPr>
      <t>17.10</t>
    </r>
  </si>
  <si>
    <r>
      <rPr>
        <sz val="8"/>
        <rFont val="Arial MT"/>
        <family val="2"/>
      </rPr>
      <t>17.11</t>
    </r>
  </si>
  <si>
    <r>
      <rPr>
        <sz val="8"/>
        <rFont val="Arial MT"/>
        <family val="2"/>
      </rPr>
      <t>Niple paralelo em ferro maleavél 2 1/2"</t>
    </r>
  </si>
  <si>
    <r>
      <rPr>
        <sz val="8"/>
        <rFont val="Arial MT"/>
        <family val="2"/>
      </rPr>
      <t>17.12</t>
    </r>
  </si>
  <si>
    <r>
      <rPr>
        <sz val="8"/>
        <rFont val="Arial MT"/>
        <family val="2"/>
      </rPr>
      <t>União assento de ferro conico macho-femea 2 1/2'</t>
    </r>
  </si>
  <si>
    <r>
      <rPr>
        <sz val="8"/>
        <rFont val="Arial MT"/>
        <family val="2"/>
      </rPr>
      <t>17.13</t>
    </r>
  </si>
  <si>
    <r>
      <rPr>
        <sz val="8"/>
        <rFont val="Arial MT"/>
        <family val="2"/>
      </rPr>
      <t>Redução giratória tipo Storz - 2 1/2 x 1 1/2"</t>
    </r>
  </si>
  <si>
    <r>
      <rPr>
        <sz val="8"/>
        <rFont val="Arial MT"/>
        <family val="2"/>
      </rPr>
      <t>17.14</t>
    </r>
  </si>
  <si>
    <r>
      <rPr>
        <sz val="8"/>
        <rFont val="Arial MT"/>
        <family val="2"/>
      </rPr>
      <t>Registro globo 2 1/2" 45º</t>
    </r>
  </si>
  <si>
    <r>
      <rPr>
        <sz val="8"/>
        <rFont val="Arial MT"/>
        <family val="2"/>
      </rPr>
      <t>17.15</t>
    </r>
  </si>
  <si>
    <r>
      <rPr>
        <sz val="8"/>
        <rFont val="Arial MT"/>
        <family val="2"/>
      </rPr>
      <t>Registro de gaveta com haste 2 1/2"</t>
    </r>
  </si>
  <si>
    <r>
      <rPr>
        <sz val="8"/>
        <rFont val="Arial MT"/>
        <family val="2"/>
      </rPr>
      <t>17.16</t>
    </r>
  </si>
  <si>
    <r>
      <rPr>
        <sz val="8"/>
        <rFont val="Arial MT"/>
        <family val="2"/>
      </rPr>
      <t>Tampão cego com corrente tipo storz 1 1/2"</t>
    </r>
  </si>
  <si>
    <r>
      <rPr>
        <sz val="8"/>
        <rFont val="Arial MT"/>
        <family val="2"/>
      </rPr>
      <t>17.17</t>
    </r>
  </si>
  <si>
    <r>
      <rPr>
        <sz val="8"/>
        <rFont val="Arial MT"/>
        <family val="2"/>
      </rPr>
      <t>Tampão cego com corrente tipo storz 2 1/2"</t>
    </r>
  </si>
  <si>
    <r>
      <rPr>
        <sz val="8"/>
        <rFont val="Arial MT"/>
        <family val="2"/>
      </rPr>
      <t>17.18</t>
    </r>
  </si>
  <si>
    <r>
      <rPr>
        <sz val="8"/>
        <rFont val="Arial MT"/>
        <family val="2"/>
      </rPr>
      <t>Tampão deFoFo 50x50cm</t>
    </r>
  </si>
  <si>
    <r>
      <rPr>
        <sz val="8"/>
        <rFont val="Arial MT"/>
        <family val="2"/>
      </rPr>
      <t>17.19</t>
    </r>
  </si>
  <si>
    <r>
      <rPr>
        <sz val="8"/>
        <rFont val="Arial MT"/>
        <family val="2"/>
      </rPr>
      <t>Registro bruto de gaveta insutrial 2 1/2"</t>
    </r>
  </si>
  <si>
    <r>
      <rPr>
        <sz val="8"/>
        <rFont val="Arial MT"/>
        <family val="2"/>
      </rPr>
      <t>17.20</t>
    </r>
  </si>
  <si>
    <r>
      <rPr>
        <sz val="8"/>
        <rFont val="Arial MT"/>
        <family val="2"/>
      </rPr>
      <t>Válvula de retenção vertical 2 1/2"</t>
    </r>
  </si>
  <si>
    <r>
      <rPr>
        <sz val="8"/>
        <rFont val="Arial MT"/>
        <family val="2"/>
      </rPr>
      <t>17.21</t>
    </r>
  </si>
  <si>
    <r>
      <rPr>
        <sz val="8"/>
        <rFont val="Arial MT"/>
        <family val="2"/>
      </rPr>
      <t>Luminária de emergência com lampada fluorescente 9W de 1 hora</t>
    </r>
  </si>
  <si>
    <r>
      <rPr>
        <sz val="8"/>
        <rFont val="Arial MT"/>
        <family val="2"/>
      </rPr>
      <t>17.22</t>
    </r>
  </si>
  <si>
    <r>
      <rPr>
        <sz val="8"/>
        <rFont val="Arial MT"/>
        <family val="2"/>
      </rPr>
      <t>Marcação no Piso - 1 x 1m para extintor</t>
    </r>
  </si>
  <si>
    <r>
      <rPr>
        <sz val="8"/>
        <rFont val="Arial MT"/>
        <family val="2"/>
      </rPr>
      <t>17.23</t>
    </r>
  </si>
  <si>
    <r>
      <rPr>
        <sz val="8"/>
        <rFont val="Arial MT"/>
        <family val="2"/>
      </rPr>
      <t>Marcação no Piso - 1 x 1m para hidrante</t>
    </r>
  </si>
  <si>
    <r>
      <rPr>
        <sz val="8"/>
        <rFont val="Arial MT"/>
        <family val="2"/>
      </rPr>
      <t>17.24</t>
    </r>
  </si>
  <si>
    <r>
      <rPr>
        <sz val="8"/>
        <rFont val="Arial MT"/>
        <family val="2"/>
      </rPr>
      <t>Conjunto motobomba Thebe THSI-18 5CV ou equivalente</t>
    </r>
  </si>
  <si>
    <r>
      <rPr>
        <sz val="8"/>
        <rFont val="Arial MT"/>
        <family val="2"/>
      </rPr>
      <t>17.25</t>
    </r>
  </si>
  <si>
    <r>
      <rPr>
        <sz val="8"/>
        <rFont val="Arial MT"/>
        <family val="2"/>
      </rPr>
      <t>Placa de sinalização em pvc cod 25 - (200x200) Hidrante de incendio</t>
    </r>
  </si>
  <si>
    <r>
      <rPr>
        <sz val="8"/>
        <rFont val="Arial MT"/>
        <family val="2"/>
      </rPr>
      <t>17.26</t>
    </r>
  </si>
  <si>
    <r>
      <rPr>
        <sz val="8"/>
        <rFont val="Arial MT"/>
        <family val="2"/>
      </rPr>
      <t>Placa de sinalização em pvc cod 12 e 13 - (250x125) Saída de emergência</t>
    </r>
  </si>
  <si>
    <r>
      <rPr>
        <sz val="8"/>
        <rFont val="Arial MT"/>
        <family val="2"/>
      </rPr>
      <t>17.27</t>
    </r>
  </si>
  <si>
    <r>
      <rPr>
        <sz val="8"/>
        <rFont val="Arial MT"/>
        <family val="2"/>
      </rPr>
      <t>Placa de sinalização em pvc cod 17 - (250x125) Mensagem "Saída"</t>
    </r>
  </si>
  <si>
    <r>
      <rPr>
        <sz val="8"/>
        <rFont val="Arial MT"/>
        <family val="2"/>
      </rPr>
      <t>17.28</t>
    </r>
  </si>
  <si>
    <r>
      <rPr>
        <sz val="8"/>
        <rFont val="Arial MT"/>
        <family val="2"/>
      </rPr>
      <t>Placa de sinalização em pvc cod 23 - (200x200) Extintor de Incêndio</t>
    </r>
  </si>
  <si>
    <r>
      <rPr>
        <b/>
        <sz val="9"/>
        <rFont val="Arial"/>
        <family val="2"/>
      </rPr>
      <t>18</t>
    </r>
  </si>
  <si>
    <r>
      <rPr>
        <b/>
        <sz val="9"/>
        <rFont val="Arial"/>
        <family val="2"/>
      </rPr>
      <t>INSTALAÇÕES ELÉTRICAS - 220V</t>
    </r>
  </si>
  <si>
    <r>
      <rPr>
        <b/>
        <sz val="8"/>
        <rFont val="Arial"/>
        <family val="2"/>
      </rPr>
      <t>CENTRO DE DISTRIBUIÇÃO</t>
    </r>
  </si>
  <si>
    <r>
      <rPr>
        <sz val="8"/>
        <rFont val="Arial MT"/>
        <family val="2"/>
      </rPr>
      <t>18.1</t>
    </r>
  </si>
  <si>
    <r>
      <rPr>
        <sz val="8"/>
        <rFont val="Arial MT"/>
        <family val="2"/>
      </rPr>
      <t xml:space="preserve">Quadro de Distribuição de embutir, completo, (para 18 disjuntores monopolares, com barramento para as fases, neutro e
</t>
    </r>
    <r>
      <rPr>
        <sz val="8"/>
        <rFont val="Arial MT"/>
        <family val="2"/>
      </rPr>
      <t>para proteção, metálico, pintura eletrostática epóxi cor bege, c/ porta, trinco e acessórios)</t>
    </r>
  </si>
  <si>
    <r>
      <rPr>
        <sz val="8"/>
        <rFont val="Arial MT"/>
        <family val="2"/>
      </rPr>
      <t>18.2</t>
    </r>
  </si>
  <si>
    <r>
      <rPr>
        <sz val="8"/>
        <rFont val="Arial MT"/>
        <family val="2"/>
      </rPr>
      <t xml:space="preserve">Quadro de Distribuição de embutir, completo, (para 24 disjuntores monopolares, com barramento para as fases, neutro e
</t>
    </r>
    <r>
      <rPr>
        <sz val="8"/>
        <rFont val="Arial MT"/>
        <family val="2"/>
      </rPr>
      <t>para proteção, metálico, pintura eletrostática epóxi cor bege, c/ porta, trinco e acessórios)</t>
    </r>
  </si>
  <si>
    <r>
      <rPr>
        <sz val="8"/>
        <rFont val="Arial MT"/>
        <family val="2"/>
      </rPr>
      <t>18.3</t>
    </r>
  </si>
  <si>
    <r>
      <rPr>
        <sz val="8"/>
        <rFont val="Arial MT"/>
        <family val="2"/>
      </rPr>
      <t xml:space="preserve">Quadro de Distribuição de embutir, completo, (para 32 disjuntores monopolares, com barramento para as fases, neutro e
</t>
    </r>
    <r>
      <rPr>
        <sz val="8"/>
        <rFont val="Arial MT"/>
        <family val="2"/>
      </rPr>
      <t>para proteção, metálico, pintura eletrostática epóxi cor bege, c/ porta, trinco e acessórios)</t>
    </r>
  </si>
  <si>
    <r>
      <rPr>
        <sz val="8"/>
        <rFont val="Arial MT"/>
        <family val="2"/>
      </rPr>
      <t>18.4</t>
    </r>
  </si>
  <si>
    <r>
      <rPr>
        <sz val="8"/>
        <rFont val="Arial MT"/>
        <family val="2"/>
      </rPr>
      <t xml:space="preserve">Quadro de Distribuição de embutir, completo, (para 40 disjuntores monopolares, com barramento para as fases, neutro e
</t>
    </r>
    <r>
      <rPr>
        <sz val="8"/>
        <rFont val="Arial MT"/>
        <family val="2"/>
      </rPr>
      <t>para proteção, metálico, pintura eletrostática epóxi cor bege, c/ porta, trinco e acessórios)</t>
    </r>
  </si>
  <si>
    <r>
      <rPr>
        <sz val="8"/>
        <rFont val="Arial MT"/>
        <family val="2"/>
      </rPr>
      <t>18.5</t>
    </r>
  </si>
  <si>
    <r>
      <rPr>
        <sz val="8"/>
        <rFont val="Arial MT"/>
        <family val="2"/>
      </rPr>
      <t>Quadro de medição - fornecimento e instalação</t>
    </r>
  </si>
  <si>
    <r>
      <rPr>
        <b/>
        <sz val="8"/>
        <rFont val="Arial"/>
        <family val="2"/>
      </rPr>
      <t>DISJUNTORES</t>
    </r>
  </si>
  <si>
    <r>
      <rPr>
        <sz val="8"/>
        <rFont val="Arial MT"/>
        <family val="2"/>
      </rPr>
      <t>18.6</t>
    </r>
  </si>
  <si>
    <r>
      <rPr>
        <sz val="8"/>
        <rFont val="Arial MT"/>
        <family val="2"/>
      </rPr>
      <t>Disjuntos unipolar termomagnético 10A</t>
    </r>
  </si>
  <si>
    <r>
      <rPr>
        <sz val="8"/>
        <rFont val="Arial MT"/>
        <family val="2"/>
      </rPr>
      <t>18.7</t>
    </r>
  </si>
  <si>
    <r>
      <rPr>
        <sz val="8"/>
        <rFont val="Arial MT"/>
        <family val="2"/>
      </rPr>
      <t>Disjuntos unipolar termomagnético 20A</t>
    </r>
  </si>
  <si>
    <r>
      <rPr>
        <sz val="8"/>
        <rFont val="Arial MT"/>
        <family val="2"/>
      </rPr>
      <t>18.8</t>
    </r>
  </si>
  <si>
    <r>
      <rPr>
        <sz val="8"/>
        <rFont val="Arial MT"/>
        <family val="2"/>
      </rPr>
      <t>Disjuntos unipolar termomagnético 32A</t>
    </r>
  </si>
  <si>
    <r>
      <rPr>
        <sz val="8"/>
        <rFont val="Arial MT"/>
        <family val="2"/>
      </rPr>
      <t>18.9</t>
    </r>
  </si>
  <si>
    <r>
      <rPr>
        <sz val="8"/>
        <rFont val="Arial MT"/>
        <family val="2"/>
      </rPr>
      <t>Disjuntos tripolar termomagnético 20A</t>
    </r>
  </si>
  <si>
    <r>
      <rPr>
        <sz val="8"/>
        <rFont val="Arial MT"/>
        <family val="2"/>
      </rPr>
      <t>18.10</t>
    </r>
  </si>
  <si>
    <r>
      <rPr>
        <sz val="8"/>
        <rFont val="Arial MT"/>
        <family val="2"/>
      </rPr>
      <t>Disjuntos tripolar termomagnético 50A</t>
    </r>
  </si>
  <si>
    <r>
      <rPr>
        <sz val="8"/>
        <rFont val="Arial MT"/>
        <family val="2"/>
      </rPr>
      <t>18.11</t>
    </r>
  </si>
  <si>
    <r>
      <rPr>
        <sz val="8"/>
        <rFont val="Arial MT"/>
        <family val="2"/>
      </rPr>
      <t>Disjuntos tripolar termomagnético 70A</t>
    </r>
  </si>
  <si>
    <r>
      <rPr>
        <sz val="8"/>
        <rFont val="Arial MT"/>
        <family val="2"/>
      </rPr>
      <t>18.12</t>
    </r>
  </si>
  <si>
    <r>
      <rPr>
        <sz val="8"/>
        <rFont val="Arial MT"/>
        <family val="2"/>
      </rPr>
      <t>Disjuntos tripolar termomagnético 125A</t>
    </r>
  </si>
  <si>
    <r>
      <rPr>
        <sz val="8"/>
        <rFont val="Arial MT"/>
        <family val="2"/>
      </rPr>
      <t>18.13</t>
    </r>
  </si>
  <si>
    <r>
      <rPr>
        <sz val="8"/>
        <rFont val="Arial MT"/>
        <family val="2"/>
      </rPr>
      <t>Disjuntos tripolar termomagnético 150A</t>
    </r>
  </si>
  <si>
    <r>
      <rPr>
        <sz val="8"/>
        <rFont val="Arial MT"/>
        <family val="2"/>
      </rPr>
      <t>18.14</t>
    </r>
  </si>
  <si>
    <r>
      <rPr>
        <sz val="8"/>
        <rFont val="Arial MT"/>
        <family val="2"/>
      </rPr>
      <t>Dispositivo de proteção contra surto - 175V - 40KA</t>
    </r>
  </si>
  <si>
    <r>
      <rPr>
        <sz val="8"/>
        <rFont val="Arial MT"/>
        <family val="2"/>
      </rPr>
      <t>18.15</t>
    </r>
  </si>
  <si>
    <r>
      <rPr>
        <sz val="8"/>
        <rFont val="Arial MT"/>
        <family val="2"/>
      </rPr>
      <t>Dispositivo de proteção contra surto - 275V - 40KA</t>
    </r>
  </si>
  <si>
    <r>
      <rPr>
        <sz val="8"/>
        <rFont val="Arial MT"/>
        <family val="2"/>
      </rPr>
      <t>18.16</t>
    </r>
  </si>
  <si>
    <r>
      <rPr>
        <sz val="8"/>
        <rFont val="Arial MT"/>
        <family val="2"/>
      </rPr>
      <t>Dispositivo de proteção contra surto - 275V - 80KA</t>
    </r>
  </si>
  <si>
    <r>
      <rPr>
        <b/>
        <sz val="8"/>
        <rFont val="Arial"/>
        <family val="2"/>
      </rPr>
      <t>ELETRODUTOS E ACESSÓRIOS</t>
    </r>
  </si>
  <si>
    <r>
      <rPr>
        <sz val="8"/>
        <rFont val="Arial MT"/>
        <family val="2"/>
      </rPr>
      <t>18.17</t>
    </r>
  </si>
  <si>
    <r>
      <rPr>
        <sz val="8"/>
        <rFont val="Arial MT"/>
        <family val="2"/>
      </rPr>
      <t>Eletroduto PVC flexível corrugado reforçado, Ø20mm (DN 3/4"), inclusive conexões</t>
    </r>
  </si>
  <si>
    <r>
      <rPr>
        <sz val="8"/>
        <rFont val="Arial MT"/>
        <family val="2"/>
      </rPr>
      <t>18.18</t>
    </r>
  </si>
  <si>
    <r>
      <rPr>
        <sz val="8"/>
        <rFont val="Arial MT"/>
        <family val="2"/>
      </rPr>
      <t>Eletroduto PVC flexível corrugado reforçado, Ø25mm (DN 1"), inclusive conexões</t>
    </r>
  </si>
  <si>
    <r>
      <rPr>
        <sz val="8"/>
        <rFont val="Arial MT"/>
        <family val="2"/>
      </rPr>
      <t>18.19</t>
    </r>
  </si>
  <si>
    <r>
      <rPr>
        <sz val="8"/>
        <rFont val="Arial MT"/>
        <family val="2"/>
      </rPr>
      <t>Eletroduto PVC flexível corrugado reforçado, Ø32mm (DN 1 1/2"), inclusive conexões</t>
    </r>
  </si>
  <si>
    <r>
      <rPr>
        <sz val="8"/>
        <rFont val="Arial MT"/>
        <family val="2"/>
      </rPr>
      <t>18.20</t>
    </r>
  </si>
  <si>
    <r>
      <rPr>
        <sz val="8"/>
        <rFont val="Arial MT"/>
        <family val="2"/>
      </rPr>
      <t>Eletroduto PVC flexível corrugado reforçado, Ø50mm (DN 2"), inclusive conexões</t>
    </r>
  </si>
  <si>
    <r>
      <rPr>
        <sz val="8"/>
        <rFont val="Arial MT"/>
        <family val="2"/>
      </rPr>
      <t>18.21</t>
    </r>
  </si>
  <si>
    <r>
      <rPr>
        <sz val="8"/>
        <rFont val="Arial MT"/>
        <family val="2"/>
      </rPr>
      <t>Eletroduto PVC flexível corrugado reforçado, Ø75mm (DN 3"), inclusive conexões</t>
    </r>
  </si>
  <si>
    <r>
      <rPr>
        <sz val="8"/>
        <rFont val="Arial MT"/>
        <family val="2"/>
      </rPr>
      <t>18.22</t>
    </r>
  </si>
  <si>
    <r>
      <rPr>
        <sz val="8"/>
        <rFont val="Arial MT"/>
        <family val="2"/>
      </rPr>
      <t>Caixa de passagem 100x100x80mm aço pintada</t>
    </r>
  </si>
  <si>
    <r>
      <rPr>
        <sz val="8"/>
        <rFont val="Arial MT"/>
        <family val="2"/>
      </rPr>
      <t>18.23</t>
    </r>
  </si>
  <si>
    <r>
      <rPr>
        <sz val="8"/>
        <rFont val="Arial MT"/>
        <family val="2"/>
      </rPr>
      <t>Caixa PVC 4x2", fornecimento e instalação</t>
    </r>
  </si>
  <si>
    <r>
      <rPr>
        <sz val="8"/>
        <rFont val="Arial MT"/>
        <family val="2"/>
      </rPr>
      <t>18.24</t>
    </r>
  </si>
  <si>
    <r>
      <rPr>
        <sz val="8"/>
        <rFont val="Arial MT"/>
        <family val="2"/>
      </rPr>
      <t>Caixa PVC octogonal 3", fornecimento e instalação</t>
    </r>
  </si>
  <si>
    <r>
      <rPr>
        <b/>
        <sz val="8"/>
        <rFont val="Arial"/>
        <family val="2"/>
      </rPr>
      <t>CABOS E FIOS (CONDUTORES)</t>
    </r>
  </si>
  <si>
    <r>
      <rPr>
        <sz val="8"/>
        <rFont val="Arial MT"/>
        <family val="2"/>
      </rPr>
      <t xml:space="preserve">Condutor de cobre unipolar, isolação em PVC/70ºC, camada de proteção em PVC, não
</t>
    </r>
    <r>
      <rPr>
        <sz val="8"/>
        <rFont val="Arial MT"/>
        <family val="2"/>
      </rPr>
      <t>propagador de chamas, classe de tensão 750V, encordoamento classe 5, flexível, com as seguintes seções nominais:</t>
    </r>
  </si>
  <si>
    <r>
      <rPr>
        <sz val="8"/>
        <rFont val="Arial MT"/>
        <family val="2"/>
      </rPr>
      <t>18.25</t>
    </r>
  </si>
  <si>
    <r>
      <rPr>
        <sz val="8"/>
        <rFont val="Arial MT"/>
        <family val="2"/>
      </rPr>
      <t>#2,5 mm²</t>
    </r>
  </si>
  <si>
    <r>
      <rPr>
        <sz val="8"/>
        <rFont val="Arial MT"/>
        <family val="2"/>
      </rPr>
      <t>18.26</t>
    </r>
  </si>
  <si>
    <r>
      <rPr>
        <sz val="8"/>
        <rFont val="Arial MT"/>
        <family val="2"/>
      </rPr>
      <t>#4 mm²</t>
    </r>
  </si>
  <si>
    <r>
      <rPr>
        <sz val="8"/>
        <rFont val="Arial MT"/>
        <family val="2"/>
      </rPr>
      <t>18.27</t>
    </r>
  </si>
  <si>
    <r>
      <rPr>
        <sz val="8"/>
        <rFont val="Arial MT"/>
        <family val="2"/>
      </rPr>
      <t>#6 mm²</t>
    </r>
  </si>
  <si>
    <r>
      <rPr>
        <sz val="8"/>
        <rFont val="Arial MT"/>
        <family val="2"/>
      </rPr>
      <t>18.28</t>
    </r>
  </si>
  <si>
    <r>
      <rPr>
        <sz val="8"/>
        <rFont val="Arial MT"/>
        <family val="2"/>
      </rPr>
      <t>#16 mm²</t>
    </r>
  </si>
  <si>
    <r>
      <rPr>
        <sz val="8"/>
        <rFont val="Arial MT"/>
        <family val="2"/>
      </rPr>
      <t>18.29</t>
    </r>
  </si>
  <si>
    <r>
      <rPr>
        <sz val="8"/>
        <rFont val="Arial MT"/>
        <family val="2"/>
      </rPr>
      <t>#25 mm²</t>
    </r>
  </si>
  <si>
    <r>
      <rPr>
        <sz val="8"/>
        <rFont val="Arial MT"/>
        <family val="2"/>
      </rPr>
      <t>18.30</t>
    </r>
  </si>
  <si>
    <r>
      <rPr>
        <sz val="8"/>
        <rFont val="Arial MT"/>
        <family val="2"/>
      </rPr>
      <t>#35 mm²</t>
    </r>
  </si>
  <si>
    <r>
      <rPr>
        <sz val="8"/>
        <rFont val="Arial MT"/>
        <family val="2"/>
      </rPr>
      <t>18.31</t>
    </r>
  </si>
  <si>
    <r>
      <rPr>
        <sz val="8"/>
        <rFont val="Arial MT"/>
        <family val="2"/>
      </rPr>
      <t>#70 mm²</t>
    </r>
  </si>
  <si>
    <r>
      <rPr>
        <b/>
        <sz val="8"/>
        <rFont val="Arial"/>
        <family val="2"/>
      </rPr>
      <t>ELETROCALHAS</t>
    </r>
  </si>
  <si>
    <r>
      <rPr>
        <sz val="8"/>
        <rFont val="Arial MT"/>
        <family val="2"/>
      </rPr>
      <t>18.32</t>
    </r>
  </si>
  <si>
    <r>
      <rPr>
        <sz val="8"/>
        <rFont val="Arial MT"/>
        <family val="2"/>
      </rPr>
      <t>Eletrocalha lisa tipo U 50x50mm com tampa, inclusive conexões</t>
    </r>
  </si>
  <si>
    <r>
      <rPr>
        <sz val="8"/>
        <rFont val="Arial MT"/>
        <family val="2"/>
      </rPr>
      <t>18.33</t>
    </r>
  </si>
  <si>
    <r>
      <rPr>
        <sz val="8"/>
        <rFont val="Arial MT"/>
        <family val="2"/>
      </rPr>
      <t>Eletrocalha lisa tipo U 100x50mm com tampa, inclusive conexões</t>
    </r>
  </si>
  <si>
    <r>
      <rPr>
        <sz val="8"/>
        <rFont val="Arial MT"/>
        <family val="2"/>
      </rPr>
      <t>18.34</t>
    </r>
  </si>
  <si>
    <r>
      <rPr>
        <sz val="8"/>
        <rFont val="Arial MT"/>
        <family val="2"/>
      </rPr>
      <t>Eletrocalha lisa tipo U 100x100mm com tampa, inclusive conexões</t>
    </r>
  </si>
  <si>
    <r>
      <rPr>
        <sz val="8"/>
        <rFont val="Arial MT"/>
        <family val="2"/>
      </rPr>
      <t>18.35</t>
    </r>
  </si>
  <si>
    <r>
      <rPr>
        <sz val="8"/>
        <rFont val="Arial MT"/>
        <family val="2"/>
      </rPr>
      <t>Suporte vertical eletrocalha 70x81mm</t>
    </r>
  </si>
  <si>
    <r>
      <rPr>
        <sz val="8"/>
        <rFont val="Arial MT"/>
        <family val="2"/>
      </rPr>
      <t>18.36</t>
    </r>
  </si>
  <si>
    <r>
      <rPr>
        <sz val="8"/>
        <rFont val="Arial MT"/>
        <family val="2"/>
      </rPr>
      <t>Suporte vertical eletrocalha 70x96mm</t>
    </r>
  </si>
  <si>
    <r>
      <rPr>
        <sz val="8"/>
        <rFont val="Arial MT"/>
        <family val="2"/>
      </rPr>
      <t>18.37</t>
    </r>
  </si>
  <si>
    <r>
      <rPr>
        <sz val="8"/>
        <rFont val="Arial MT"/>
        <family val="2"/>
      </rPr>
      <t>Tala plana perfurada 50mm</t>
    </r>
  </si>
  <si>
    <r>
      <rPr>
        <b/>
        <sz val="8"/>
        <rFont val="Arial"/>
        <family val="2"/>
      </rPr>
      <t>ILUMINAÇÃO E TOMADAS</t>
    </r>
  </si>
  <si>
    <r>
      <rPr>
        <sz val="8"/>
        <rFont val="Arial MT"/>
        <family val="2"/>
      </rPr>
      <t>18.38</t>
    </r>
  </si>
  <si>
    <r>
      <rPr>
        <sz val="8"/>
        <rFont val="Arial MT"/>
        <family val="2"/>
      </rPr>
      <t>Tomada universal, circular, 2P+T, 10A, cor branca, completa</t>
    </r>
  </si>
  <si>
    <r>
      <rPr>
        <sz val="8"/>
        <rFont val="Arial MT"/>
        <family val="2"/>
      </rPr>
      <t>18.39</t>
    </r>
  </si>
  <si>
    <r>
      <rPr>
        <sz val="8"/>
        <rFont val="Arial MT"/>
        <family val="2"/>
      </rPr>
      <t>Tomada universal, circular, 2P+T, 20A, cor branca, completa</t>
    </r>
  </si>
  <si>
    <r>
      <rPr>
        <sz val="8"/>
        <rFont val="Arial MT"/>
        <family val="2"/>
      </rPr>
      <t>18.40</t>
    </r>
  </si>
  <si>
    <r>
      <rPr>
        <sz val="8"/>
        <rFont val="Arial MT"/>
        <family val="2"/>
      </rPr>
      <t>Interruptor simples 10 A, completa</t>
    </r>
  </si>
  <si>
    <r>
      <rPr>
        <sz val="8"/>
        <rFont val="Arial MT"/>
        <family val="2"/>
      </rPr>
      <t>18.41</t>
    </r>
  </si>
  <si>
    <r>
      <rPr>
        <sz val="8"/>
        <rFont val="Arial MT"/>
        <family val="2"/>
      </rPr>
      <t>Interruptor 1 tecla e tomada, completa</t>
    </r>
  </si>
  <si>
    <r>
      <rPr>
        <sz val="8"/>
        <rFont val="Arial MT"/>
        <family val="2"/>
      </rPr>
      <t>18.42</t>
    </r>
  </si>
  <si>
    <r>
      <rPr>
        <sz val="8"/>
        <rFont val="Arial MT"/>
        <family val="2"/>
      </rPr>
      <t>Luminárias 2x40W completa</t>
    </r>
  </si>
  <si>
    <r>
      <rPr>
        <sz val="8"/>
        <rFont val="Arial MT"/>
        <family val="2"/>
      </rPr>
      <t>18.43</t>
    </r>
  </si>
  <si>
    <r>
      <rPr>
        <sz val="8"/>
        <rFont val="Arial MT"/>
        <family val="2"/>
      </rPr>
      <t>Luminárias 2x20 W completa</t>
    </r>
  </si>
  <si>
    <r>
      <rPr>
        <sz val="8"/>
        <rFont val="Arial MT"/>
        <family val="2"/>
      </rPr>
      <t>18.44</t>
    </r>
  </si>
  <si>
    <r>
      <rPr>
        <sz val="8"/>
        <rFont val="Arial MT"/>
        <family val="2"/>
      </rPr>
      <t>Luminárias 2X36 com alaetas completa</t>
    </r>
  </si>
  <si>
    <r>
      <rPr>
        <sz val="8"/>
        <rFont val="Arial MT"/>
        <family val="2"/>
      </rPr>
      <t>18.45</t>
    </r>
  </si>
  <si>
    <r>
      <rPr>
        <sz val="8"/>
        <rFont val="Arial MT"/>
        <family val="2"/>
      </rPr>
      <t>Luminária de piso, com lâmpada vapor metálico 70W</t>
    </r>
  </si>
  <si>
    <r>
      <rPr>
        <sz val="8"/>
        <rFont val="Arial MT"/>
        <family val="2"/>
      </rPr>
      <t>18.46</t>
    </r>
  </si>
  <si>
    <r>
      <rPr>
        <sz val="8"/>
        <rFont val="Arial MT"/>
        <family val="2"/>
      </rPr>
      <t>Projetor com lâmpada de vapor metálico 250W</t>
    </r>
  </si>
  <si>
    <r>
      <rPr>
        <sz val="8"/>
        <rFont val="Arial MT"/>
        <family val="2"/>
      </rPr>
      <t>18.47</t>
    </r>
  </si>
  <si>
    <r>
      <rPr>
        <sz val="8"/>
        <rFont val="Arial MT"/>
        <family val="2"/>
      </rPr>
      <t>Arandelas de sobrepor com 1 lâmpada fluorescente compacta de 60W</t>
    </r>
  </si>
  <si>
    <r>
      <rPr>
        <b/>
        <sz val="9"/>
        <rFont val="Arial"/>
        <family val="2"/>
      </rPr>
      <t>19</t>
    </r>
  </si>
  <si>
    <r>
      <rPr>
        <b/>
        <sz val="9"/>
        <rFont val="Arial"/>
        <family val="2"/>
      </rPr>
      <t>INSTALAÇÕES DE CLIMATIZAÇÃO</t>
    </r>
  </si>
  <si>
    <r>
      <rPr>
        <sz val="8"/>
        <rFont val="Arial MT"/>
        <family val="2"/>
      </rPr>
      <t>19.1</t>
    </r>
  </si>
  <si>
    <r>
      <rPr>
        <sz val="8"/>
        <rFont val="Arial MT"/>
        <family val="2"/>
      </rPr>
      <t>Tubo PVC soldável - Ø 25 mm, fornecimento e instalação</t>
    </r>
  </si>
  <si>
    <r>
      <rPr>
        <sz val="8"/>
        <rFont val="Arial MT"/>
        <family val="2"/>
      </rPr>
      <t>19.2</t>
    </r>
  </si>
  <si>
    <r>
      <rPr>
        <sz val="8"/>
        <rFont val="Arial MT"/>
        <family val="2"/>
      </rPr>
      <t>Joelho 45 - 25mm, fornecimento e instalação</t>
    </r>
  </si>
  <si>
    <r>
      <rPr>
        <sz val="8"/>
        <rFont val="Arial MT"/>
        <family val="2"/>
      </rPr>
      <t>19.3</t>
    </r>
  </si>
  <si>
    <r>
      <rPr>
        <sz val="8"/>
        <rFont val="Arial MT"/>
        <family val="2"/>
      </rPr>
      <t>Joelho 90 - 25mm, fornecimento e instalação</t>
    </r>
  </si>
  <si>
    <r>
      <rPr>
        <sz val="8"/>
        <rFont val="Arial MT"/>
        <family val="2"/>
      </rPr>
      <t>19.4</t>
    </r>
  </si>
  <si>
    <r>
      <rPr>
        <sz val="8"/>
        <rFont val="Arial MT"/>
        <family val="2"/>
      </rPr>
      <t>Caixa de areia 40x40x40 com fundo de brita nº1</t>
    </r>
  </si>
  <si>
    <r>
      <rPr>
        <b/>
        <sz val="9"/>
        <rFont val="Arial"/>
        <family val="2"/>
      </rPr>
      <t>20</t>
    </r>
  </si>
  <si>
    <r>
      <rPr>
        <b/>
        <sz val="9"/>
        <rFont val="Arial"/>
        <family val="2"/>
      </rPr>
      <t>INSTALAÇÕES DE REDE ESTRUTURADA</t>
    </r>
  </si>
  <si>
    <r>
      <rPr>
        <b/>
        <sz val="8"/>
        <rFont val="Arial"/>
        <family val="2"/>
      </rPr>
      <t>EQUIPAMENTOS PASSIVOS</t>
    </r>
  </si>
  <si>
    <r>
      <rPr>
        <sz val="8"/>
        <rFont val="Arial MT"/>
        <family val="2"/>
      </rPr>
      <t>20.1</t>
    </r>
  </si>
  <si>
    <r>
      <rPr>
        <sz val="8"/>
        <rFont val="Arial MT"/>
        <family val="2"/>
      </rPr>
      <t>Patch Panel 19" - 24 portas, Categoria 6</t>
    </r>
  </si>
  <si>
    <r>
      <rPr>
        <sz val="8"/>
        <rFont val="Arial MT"/>
        <family val="2"/>
      </rPr>
      <t>20.2</t>
    </r>
  </si>
  <si>
    <r>
      <rPr>
        <sz val="8"/>
        <rFont val="Arial MT"/>
        <family val="2"/>
      </rPr>
      <t>Switch de 48 portas</t>
    </r>
  </si>
  <si>
    <r>
      <rPr>
        <sz val="8"/>
        <rFont val="Arial MT"/>
        <family val="2"/>
      </rPr>
      <t>20.3</t>
    </r>
  </si>
  <si>
    <r>
      <rPr>
        <sz val="8"/>
        <rFont val="Arial MT"/>
        <family val="2"/>
      </rPr>
      <t>Guia de Cabos simples</t>
    </r>
  </si>
  <si>
    <r>
      <rPr>
        <sz val="8"/>
        <rFont val="Arial MT"/>
        <family val="2"/>
      </rPr>
      <t>20.4</t>
    </r>
  </si>
  <si>
    <r>
      <rPr>
        <sz val="8"/>
        <rFont val="Arial MT"/>
        <family val="2"/>
      </rPr>
      <t>Guia de Cabos Vertical, fechado</t>
    </r>
  </si>
  <si>
    <r>
      <rPr>
        <sz val="8"/>
        <rFont val="Arial MT"/>
        <family val="2"/>
      </rPr>
      <t>20.5</t>
    </r>
  </si>
  <si>
    <r>
      <rPr>
        <sz val="8"/>
        <rFont val="Arial MT"/>
        <family val="2"/>
      </rPr>
      <t>Guia de Cabos Vertical</t>
    </r>
  </si>
  <si>
    <r>
      <rPr>
        <sz val="8"/>
        <rFont val="Arial MT"/>
        <family val="2"/>
      </rPr>
      <t>20.6</t>
    </r>
  </si>
  <si>
    <r>
      <rPr>
        <sz val="8"/>
        <rFont val="Arial MT"/>
        <family val="2"/>
      </rPr>
      <t>Guia de Cabos superios, fechado</t>
    </r>
  </si>
  <si>
    <r>
      <rPr>
        <sz val="8"/>
        <rFont val="Arial MT"/>
        <family val="2"/>
      </rPr>
      <t>20.7</t>
    </r>
  </si>
  <si>
    <r>
      <rPr>
        <sz val="8"/>
        <rFont val="Arial MT"/>
        <family val="2"/>
      </rPr>
      <t>Perfil de Montagem</t>
    </r>
  </si>
  <si>
    <r>
      <rPr>
        <sz val="8"/>
        <rFont val="Arial MT"/>
        <family val="2"/>
      </rPr>
      <t>20.8</t>
    </r>
  </si>
  <si>
    <r>
      <rPr>
        <sz val="8"/>
        <rFont val="Arial MT"/>
        <family val="2"/>
      </rPr>
      <t>Anel organizador de cabos</t>
    </r>
  </si>
  <si>
    <r>
      <rPr>
        <sz val="8"/>
        <rFont val="Arial MT"/>
        <family val="2"/>
      </rPr>
      <t>20.9</t>
    </r>
  </si>
  <si>
    <r>
      <rPr>
        <sz val="8"/>
        <rFont val="Arial MT"/>
        <family val="2"/>
      </rPr>
      <t>Bandeja deslizante perfurada</t>
    </r>
  </si>
  <si>
    <r>
      <rPr>
        <sz val="8"/>
        <rFont val="Arial MT"/>
        <family val="2"/>
      </rPr>
      <t>20.10</t>
    </r>
  </si>
  <si>
    <r>
      <rPr>
        <sz val="8"/>
        <rFont val="Arial MT"/>
        <family val="2"/>
      </rPr>
      <t>Mini-rack 19"x8ux450mm - fornecimento e instalação</t>
    </r>
  </si>
  <si>
    <r>
      <rPr>
        <sz val="8"/>
        <rFont val="Arial MT"/>
        <family val="2"/>
      </rPr>
      <t>20.11</t>
    </r>
  </si>
  <si>
    <r>
      <rPr>
        <sz val="8"/>
        <rFont val="Arial MT"/>
        <family val="2"/>
      </rPr>
      <t>Access Point 2.4Ghz - 300Mpbs - fornecimento e instalação</t>
    </r>
  </si>
  <si>
    <r>
      <rPr>
        <b/>
        <sz val="8"/>
        <rFont val="Arial"/>
        <family val="2"/>
      </rPr>
      <t>CABOS EM PAR TRANÇADOS</t>
    </r>
  </si>
  <si>
    <r>
      <rPr>
        <sz val="8"/>
        <rFont val="Arial MT"/>
        <family val="2"/>
      </rPr>
      <t>20.12</t>
    </r>
  </si>
  <si>
    <r>
      <rPr>
        <sz val="8"/>
        <rFont val="Arial MT"/>
        <family val="2"/>
      </rPr>
      <t>Cabo UTP -6 (24AWG)</t>
    </r>
  </si>
  <si>
    <r>
      <rPr>
        <sz val="8"/>
        <rFont val="Arial MT"/>
        <family val="2"/>
      </rPr>
      <t>20.13</t>
    </r>
  </si>
  <si>
    <r>
      <rPr>
        <sz val="8"/>
        <rFont val="Arial MT"/>
        <family val="2"/>
      </rPr>
      <t>Cabo coaxial</t>
    </r>
  </si>
  <si>
    <r>
      <rPr>
        <b/>
        <sz val="8"/>
        <rFont val="Arial"/>
        <family val="2"/>
      </rPr>
      <t>CABOS DE CONEXÃO</t>
    </r>
  </si>
  <si>
    <r>
      <rPr>
        <sz val="8"/>
        <rFont val="Arial MT"/>
        <family val="2"/>
      </rPr>
      <t>20.14</t>
    </r>
  </si>
  <si>
    <r>
      <rPr>
        <sz val="8"/>
        <rFont val="Arial MT"/>
        <family val="2"/>
      </rPr>
      <t>Cabos de conexões – Patch cord categoria 6 - 2,5 metros</t>
    </r>
  </si>
  <si>
    <r>
      <rPr>
        <b/>
        <sz val="8"/>
        <rFont val="Arial"/>
        <family val="2"/>
      </rPr>
      <t>TOMADAS</t>
    </r>
  </si>
  <si>
    <r>
      <rPr>
        <sz val="8"/>
        <rFont val="Arial MT"/>
        <family val="2"/>
      </rPr>
      <t>20.15</t>
    </r>
  </si>
  <si>
    <r>
      <rPr>
        <sz val="8"/>
        <rFont val="Arial MT"/>
        <family val="2"/>
      </rPr>
      <t>Tomada modular RJ-45 Categoria 6</t>
    </r>
  </si>
  <si>
    <r>
      <rPr>
        <sz val="8"/>
        <rFont val="Arial MT"/>
        <family val="2"/>
      </rPr>
      <t>20.16</t>
    </r>
  </si>
  <si>
    <r>
      <rPr>
        <sz val="8"/>
        <rFont val="Arial MT"/>
        <family val="2"/>
      </rPr>
      <t>Conector de TV Tipo F (Coaxial) com placa</t>
    </r>
  </si>
  <si>
    <r>
      <rPr>
        <sz val="8"/>
        <rFont val="Arial MT"/>
        <family val="2"/>
      </rPr>
      <t>20.17</t>
    </r>
  </si>
  <si>
    <r>
      <rPr>
        <sz val="8"/>
        <rFont val="Arial MT"/>
        <family val="2"/>
      </rPr>
      <t>Central PABX 50/300</t>
    </r>
  </si>
  <si>
    <r>
      <rPr>
        <b/>
        <sz val="8"/>
        <rFont val="Arial"/>
        <family val="2"/>
      </rPr>
      <t>CAIXAS E ACESSÓRIOS</t>
    </r>
  </si>
  <si>
    <r>
      <rPr>
        <sz val="8"/>
        <rFont val="Arial MT"/>
        <family val="2"/>
      </rPr>
      <t>20.18</t>
    </r>
  </si>
  <si>
    <r>
      <rPr>
        <sz val="8"/>
        <rFont val="Arial MT"/>
        <family val="2"/>
      </rPr>
      <t>Caixa de passagem em alvenaria 30x30x12 com tampa de ferro fundido</t>
    </r>
  </si>
  <si>
    <r>
      <rPr>
        <sz val="8"/>
        <rFont val="Arial MT"/>
        <family val="2"/>
      </rPr>
      <t>20.19</t>
    </r>
  </si>
  <si>
    <r>
      <rPr>
        <sz val="8"/>
        <rFont val="Arial MT"/>
        <family val="2"/>
      </rPr>
      <t>Caixa de passagem PVC 4x2" - fornecimento e instalação</t>
    </r>
  </si>
  <si>
    <r>
      <rPr>
        <sz val="8"/>
        <rFont val="Arial MT"/>
        <family val="2"/>
      </rPr>
      <t>20.20</t>
    </r>
  </si>
  <si>
    <r>
      <rPr>
        <sz val="8"/>
        <rFont val="Arial MT"/>
        <family val="2"/>
      </rPr>
      <t>Eletroduto PVC flexivel 1", inclusive conexões</t>
    </r>
  </si>
  <si>
    <r>
      <rPr>
        <sz val="8"/>
        <rFont val="Arial MT"/>
        <family val="2"/>
      </rPr>
      <t>20.21</t>
    </r>
  </si>
  <si>
    <r>
      <rPr>
        <sz val="8"/>
        <rFont val="Arial MT"/>
        <family val="2"/>
      </rPr>
      <t>Eletroduto PVC flexivel 3/4", inclusive conexões</t>
    </r>
  </si>
  <si>
    <r>
      <rPr>
        <sz val="8"/>
        <rFont val="Arial MT"/>
        <family val="2"/>
      </rPr>
      <t>20.22</t>
    </r>
  </si>
  <si>
    <r>
      <rPr>
        <sz val="8"/>
        <rFont val="Arial MT"/>
        <family val="2"/>
      </rPr>
      <t>Eletroduto Aço Galvanizado, Ø1.1/2", fornecimento e instalação</t>
    </r>
  </si>
  <si>
    <r>
      <rPr>
        <sz val="8"/>
        <rFont val="Arial MT"/>
        <family val="2"/>
      </rPr>
      <t>20.23</t>
    </r>
  </si>
  <si>
    <r>
      <rPr>
        <sz val="8"/>
        <rFont val="Arial MT"/>
        <family val="2"/>
      </rPr>
      <t>Eletrocalha lisa com tampa 50x25mm, inclusive conexões</t>
    </r>
  </si>
  <si>
    <r>
      <rPr>
        <b/>
        <sz val="9"/>
        <rFont val="Arial"/>
        <family val="2"/>
      </rPr>
      <t>21</t>
    </r>
  </si>
  <si>
    <r>
      <rPr>
        <b/>
        <sz val="9"/>
        <rFont val="Arial"/>
        <family val="2"/>
      </rPr>
      <t>SISTEMA DE EXAUSTÃO MECÂNICA</t>
    </r>
  </si>
  <si>
    <r>
      <rPr>
        <sz val="8"/>
        <rFont val="Arial MT"/>
        <family val="2"/>
      </rPr>
      <t>21.1</t>
    </r>
  </si>
  <si>
    <r>
      <rPr>
        <sz val="8"/>
        <rFont val="Arial MT"/>
        <family val="2"/>
      </rPr>
      <t xml:space="preserve">Coifa de Centro em Aço Inox de 1200x900x600mm incluindo duto e exaustor. Fornecimento e instalação. Completa
</t>
    </r>
    <r>
      <rPr>
        <sz val="8"/>
        <rFont val="Arial MT"/>
        <family val="2"/>
      </rPr>
      <t>conforme projeto</t>
    </r>
  </si>
  <si>
    <r>
      <rPr>
        <b/>
        <sz val="9"/>
        <rFont val="Arial"/>
        <family val="2"/>
      </rPr>
      <t>22</t>
    </r>
  </si>
  <si>
    <r>
      <rPr>
        <b/>
        <sz val="9"/>
        <rFont val="Arial"/>
        <family val="2"/>
      </rPr>
      <t>SISTEMA DE PROTEÇÃO CONTRA DESCARGAS ATMOSFÉRICAS (SPDA)</t>
    </r>
  </si>
  <si>
    <r>
      <rPr>
        <sz val="8"/>
        <rFont val="Arial MT"/>
        <family val="2"/>
      </rPr>
      <t>22.1</t>
    </r>
  </si>
  <si>
    <r>
      <rPr>
        <sz val="8"/>
        <rFont val="Arial MT"/>
        <family val="2"/>
      </rPr>
      <t>Pára-raios tipo Franklin em aço inox 3 pontas em haste de 3 m. x 1.1/2" tipo simples</t>
    </r>
  </si>
  <si>
    <r>
      <rPr>
        <sz val="8"/>
        <rFont val="Arial MT"/>
        <family val="2"/>
      </rPr>
      <t>22.2</t>
    </r>
  </si>
  <si>
    <r>
      <rPr>
        <sz val="8"/>
        <rFont val="Arial MT"/>
        <family val="2"/>
      </rPr>
      <t>Vergalhão CA - 25 # 10 mm2</t>
    </r>
  </si>
  <si>
    <r>
      <rPr>
        <sz val="8"/>
        <rFont val="Arial MT"/>
        <family val="2"/>
      </rPr>
      <t>22.3</t>
    </r>
  </si>
  <si>
    <r>
      <rPr>
        <sz val="8"/>
        <rFont val="Arial MT"/>
        <family val="2"/>
      </rPr>
      <t>Conector mini-gar em bronze estanhado Tel-583</t>
    </r>
  </si>
  <si>
    <r>
      <rPr>
        <sz val="8"/>
        <rFont val="Arial MT"/>
        <family val="2"/>
      </rPr>
      <t>22.4</t>
    </r>
  </si>
  <si>
    <r>
      <rPr>
        <sz val="8"/>
        <rFont val="Arial MT"/>
        <family val="2"/>
      </rPr>
      <t>Parafuso fenda em aço inox 4,2 x 32mm e bucha de nylon</t>
    </r>
  </si>
  <si>
    <r>
      <rPr>
        <sz val="8"/>
        <rFont val="Arial MT"/>
        <family val="2"/>
      </rPr>
      <t>cj</t>
    </r>
  </si>
  <si>
    <r>
      <rPr>
        <sz val="8"/>
        <rFont val="Arial MT"/>
        <family val="2"/>
      </rPr>
      <t>22.5</t>
    </r>
  </si>
  <si>
    <r>
      <rPr>
        <sz val="8"/>
        <rFont val="Arial MT"/>
        <family val="2"/>
      </rPr>
      <t>Presilha em latão</t>
    </r>
  </si>
  <si>
    <r>
      <rPr>
        <sz val="8"/>
        <rFont val="Arial MT"/>
        <family val="2"/>
      </rPr>
      <t>22.6</t>
    </r>
  </si>
  <si>
    <r>
      <rPr>
        <sz val="8"/>
        <rFont val="Arial MT"/>
        <family val="2"/>
      </rPr>
      <t>Caixa de equalização de potências 200x200mm em aço com barramento, expessura 6mm</t>
    </r>
  </si>
  <si>
    <r>
      <rPr>
        <sz val="8"/>
        <rFont val="Arial MT"/>
        <family val="2"/>
      </rPr>
      <t>22.7</t>
    </r>
  </si>
  <si>
    <r>
      <rPr>
        <sz val="8"/>
        <rFont val="Arial MT"/>
        <family val="2"/>
      </rPr>
      <t>Escavação de vala para aterramento</t>
    </r>
  </si>
  <si>
    <r>
      <rPr>
        <sz val="8"/>
        <rFont val="Arial MT"/>
        <family val="2"/>
      </rPr>
      <t>22.8</t>
    </r>
  </si>
  <si>
    <r>
      <rPr>
        <sz val="8"/>
        <rFont val="Arial MT"/>
        <family val="2"/>
      </rPr>
      <t>Haste tipo coopperweld 5/8" x 2,40m.</t>
    </r>
  </si>
  <si>
    <r>
      <rPr>
        <sz val="8"/>
        <rFont val="Arial MT"/>
        <family val="2"/>
      </rPr>
      <t>22.9</t>
    </r>
  </si>
  <si>
    <r>
      <rPr>
        <sz val="8"/>
        <rFont val="Arial MT"/>
        <family val="2"/>
      </rPr>
      <t>Cordoalha de cobre nu 35 mm2</t>
    </r>
  </si>
  <si>
    <r>
      <rPr>
        <sz val="8"/>
        <rFont val="Arial MT"/>
        <family val="2"/>
      </rPr>
      <t>22.10</t>
    </r>
  </si>
  <si>
    <r>
      <rPr>
        <sz val="8"/>
        <rFont val="Arial MT"/>
        <family val="2"/>
      </rPr>
      <t>Cordoalha de cobre nu 50 mm2</t>
    </r>
  </si>
  <si>
    <r>
      <rPr>
        <sz val="8"/>
        <rFont val="Arial MT"/>
        <family val="2"/>
      </rPr>
      <t>22.11</t>
    </r>
  </si>
  <si>
    <r>
      <rPr>
        <sz val="8"/>
        <rFont val="Arial MT"/>
        <family val="2"/>
      </rPr>
      <t>Caixa de inspeção, PVC de 12", com tampa de ferro fundido,conforme detalhe no projeto</t>
    </r>
  </si>
  <si>
    <r>
      <rPr>
        <sz val="8"/>
        <rFont val="Arial MT"/>
        <family val="2"/>
      </rPr>
      <t>22.12</t>
    </r>
  </si>
  <si>
    <r>
      <rPr>
        <sz val="8"/>
        <rFont val="Arial MT"/>
        <family val="2"/>
      </rPr>
      <t>Conector de bronze para haste de 5/8" e cabo de 50 mm²</t>
    </r>
  </si>
  <si>
    <r>
      <rPr>
        <b/>
        <sz val="9"/>
        <rFont val="Arial"/>
        <family val="2"/>
      </rPr>
      <t>23</t>
    </r>
  </si>
  <si>
    <r>
      <rPr>
        <b/>
        <sz val="9"/>
        <rFont val="Arial"/>
        <family val="2"/>
      </rPr>
      <t>SERVIÇOS COMPLEMENTARES</t>
    </r>
  </si>
  <si>
    <r>
      <rPr>
        <sz val="8"/>
        <rFont val="Arial MT"/>
        <family val="2"/>
      </rPr>
      <t>23.1</t>
    </r>
  </si>
  <si>
    <r>
      <rPr>
        <sz val="8"/>
        <rFont val="Arial MT"/>
        <family val="2"/>
      </rPr>
      <t>Conjunto de mastros para bandeiras em tubo ferro galvanizado telescópico alt= 7m (3mx2" + 4mx1 1/2")</t>
    </r>
  </si>
  <si>
    <r>
      <rPr>
        <sz val="8"/>
        <rFont val="Arial MT"/>
        <family val="2"/>
      </rPr>
      <t>23.2</t>
    </r>
  </si>
  <si>
    <r>
      <rPr>
        <sz val="8"/>
        <rFont val="Arial MT"/>
        <family val="2"/>
      </rPr>
      <t>Bancada em granito cinza andorinha - espessura 2cm, conforme projeto</t>
    </r>
  </si>
  <si>
    <r>
      <rPr>
        <sz val="8"/>
        <rFont val="Arial MT"/>
        <family val="2"/>
      </rPr>
      <t>23.3</t>
    </r>
  </si>
  <si>
    <r>
      <rPr>
        <sz val="8"/>
        <rFont val="Arial MT"/>
        <family val="2"/>
      </rPr>
      <t>Prateleira, acabamentos em granito cinza andorinha - espessura 2cm, conforme projeto</t>
    </r>
  </si>
  <si>
    <r>
      <rPr>
        <sz val="8"/>
        <rFont val="Arial MT"/>
        <family val="2"/>
      </rPr>
      <t>23.4</t>
    </r>
  </si>
  <si>
    <r>
      <rPr>
        <sz val="8"/>
        <rFont val="Arial MT"/>
        <family val="2"/>
      </rPr>
      <t>Prateleiras e escaninhos em mdf</t>
    </r>
  </si>
  <si>
    <r>
      <rPr>
        <sz val="8"/>
        <rFont val="Arial MT"/>
        <family val="2"/>
      </rPr>
      <t>23.5</t>
    </r>
  </si>
  <si>
    <r>
      <rPr>
        <sz val="8"/>
        <rFont val="Arial MT"/>
        <family val="2"/>
      </rPr>
      <t>Bancos de concreto</t>
    </r>
  </si>
  <si>
    <r>
      <rPr>
        <sz val="8"/>
        <rFont val="Arial MT"/>
        <family val="2"/>
      </rPr>
      <t>23.6</t>
    </r>
  </si>
  <si>
    <r>
      <rPr>
        <sz val="8"/>
        <rFont val="Arial MT"/>
        <family val="2"/>
      </rPr>
      <t>Banco e acabamento em granito</t>
    </r>
  </si>
  <si>
    <r>
      <rPr>
        <sz val="8"/>
        <rFont val="Arial MT"/>
        <family val="2"/>
      </rPr>
      <t>23.7</t>
    </r>
  </si>
  <si>
    <r>
      <rPr>
        <sz val="8"/>
        <rFont val="Arial MT"/>
        <family val="2"/>
      </rPr>
      <t>Peitoril em granito cinza, largura=17,00cm espessura variável e pingadeira</t>
    </r>
  </si>
  <si>
    <r>
      <rPr>
        <b/>
        <sz val="8"/>
        <rFont val="Arial"/>
        <family val="2"/>
      </rPr>
      <t>CAIXA DÁGUA -15.000L</t>
    </r>
  </si>
  <si>
    <r>
      <rPr>
        <sz val="8"/>
        <rFont val="Arial MT"/>
        <family val="2"/>
      </rPr>
      <t>23.8</t>
    </r>
  </si>
  <si>
    <r>
      <rPr>
        <sz val="8"/>
        <rFont val="Arial MT"/>
        <family val="2"/>
      </rPr>
      <t xml:space="preserve">Reservatório Metálico modelo Cilindrico, com capacidade para 15m³. - Pintura interna com primer e epóxi, pintura externa
</t>
    </r>
    <r>
      <rPr>
        <sz val="8"/>
        <rFont val="Arial MT"/>
        <family val="2"/>
      </rPr>
      <t>com fundo ante corrosivo e esmalte sintético . Fabricação e instalação. Completo confrome projeto</t>
    </r>
  </si>
  <si>
    <r>
      <rPr>
        <sz val="8"/>
        <rFont val="Arial MT"/>
        <family val="2"/>
      </rPr>
      <t>23.9</t>
    </r>
  </si>
  <si>
    <r>
      <rPr>
        <sz val="8"/>
        <rFont val="Arial MT"/>
        <family val="2"/>
      </rPr>
      <t>Preparo de superfície: jateamento abrasivo ao metal branco (interno e externo), padrão AS 3.</t>
    </r>
  </si>
  <si>
    <r>
      <rPr>
        <sz val="8"/>
        <rFont val="Arial MT"/>
        <family val="2"/>
      </rPr>
      <t>23.10</t>
    </r>
  </si>
  <si>
    <r>
      <rPr>
        <sz val="8"/>
        <rFont val="Arial MT"/>
        <family val="2"/>
      </rPr>
      <t>Acabamento externo: uma demão de espessura seca de primer Epóxi</t>
    </r>
  </si>
  <si>
    <r>
      <rPr>
        <sz val="8"/>
        <rFont val="Arial MT"/>
        <family val="2"/>
      </rPr>
      <t>23.11</t>
    </r>
  </si>
  <si>
    <r>
      <rPr>
        <sz val="8"/>
        <rFont val="Arial MT"/>
        <family val="2"/>
      </rPr>
      <t>Acabamento interno: duas demãos de espessura seca de primer Epóxi</t>
    </r>
  </si>
  <si>
    <r>
      <rPr>
        <sz val="8"/>
        <rFont val="Arial MT"/>
        <family val="2"/>
      </rPr>
      <t>23.12</t>
    </r>
  </si>
  <si>
    <r>
      <rPr>
        <sz val="8"/>
        <rFont val="Arial MT"/>
        <family val="2"/>
      </rPr>
      <t>Pintura Externa: uma demão de poluiretano na cor amarelo</t>
    </r>
  </si>
  <si>
    <r>
      <rPr>
        <b/>
        <sz val="9"/>
        <rFont val="Arial"/>
        <family val="2"/>
      </rPr>
      <t>24</t>
    </r>
  </si>
  <si>
    <r>
      <rPr>
        <b/>
        <sz val="9"/>
        <rFont val="Arial"/>
        <family val="2"/>
      </rPr>
      <t>SERVIÇOS FINAIS</t>
    </r>
  </si>
  <si>
    <r>
      <rPr>
        <sz val="8"/>
        <rFont val="Arial MT"/>
        <family val="2"/>
      </rPr>
      <t>24.1</t>
    </r>
  </si>
  <si>
    <r>
      <rPr>
        <sz val="8"/>
        <rFont val="Arial MT"/>
        <family val="2"/>
      </rPr>
      <t>Limpeza final da obra</t>
    </r>
  </si>
  <si>
    <r>
      <rPr>
        <b/>
        <sz val="9"/>
        <rFont val="Arial"/>
        <family val="2"/>
      </rPr>
      <t>25</t>
    </r>
  </si>
  <si>
    <r>
      <rPr>
        <b/>
        <sz val="9"/>
        <rFont val="Arial"/>
        <family val="2"/>
      </rPr>
      <t>CONTENÇÕES</t>
    </r>
  </si>
  <si>
    <r>
      <rPr>
        <b/>
        <sz val="8"/>
        <rFont val="Arial"/>
        <family val="2"/>
      </rPr>
      <t>TERRAPLENAGEM</t>
    </r>
  </si>
  <si>
    <r>
      <rPr>
        <sz val="8"/>
        <rFont val="Arial MT"/>
        <family val="2"/>
      </rPr>
      <t>25.1</t>
    </r>
  </si>
  <si>
    <r>
      <rPr>
        <sz val="8"/>
        <rFont val="Arial MT"/>
        <family val="2"/>
      </rPr>
      <t>Escavacao mecanica, a ceu aberto, em material de 1a categoria, com escavadeira hidraulica</t>
    </r>
  </si>
  <si>
    <r>
      <rPr>
        <sz val="8"/>
        <rFont val="Arial MT"/>
        <family val="2"/>
      </rPr>
      <t>25.2</t>
    </r>
  </si>
  <si>
    <r>
      <rPr>
        <sz val="8"/>
        <rFont val="Arial MT"/>
        <family val="2"/>
      </rPr>
      <t>Compactacao mecanica, sem controle do GC (c/compactador placa 400 kg)</t>
    </r>
  </si>
  <si>
    <r>
      <rPr>
        <sz val="8"/>
        <rFont val="Arial MT"/>
        <family val="2"/>
      </rPr>
      <t>25.3</t>
    </r>
  </si>
  <si>
    <r>
      <rPr>
        <sz val="8"/>
        <rFont val="Arial MT"/>
        <family val="2"/>
      </rPr>
      <t xml:space="preserve">Carga e descarga mecanica de solo utilizando caminhao basculante 5,0m3/11t e pa carregadeira sobre pneus 128 hp,
</t>
    </r>
    <r>
      <rPr>
        <sz val="8"/>
        <rFont val="Arial MT"/>
        <family val="2"/>
      </rPr>
      <t>capacidade da caçamba 1,7 a2,8 m3, peso operacional 11632 kg</t>
    </r>
  </si>
  <si>
    <r>
      <rPr>
        <sz val="8"/>
        <rFont val="Arial MT"/>
        <family val="2"/>
      </rPr>
      <t>25.4</t>
    </r>
  </si>
  <si>
    <r>
      <rPr>
        <sz val="8"/>
        <rFont val="Arial MT"/>
        <family val="2"/>
      </rPr>
      <t>Transporte local com caminhao basculante 6 m3, rodovia pavimentada ( para distancias superiores a 4 km )</t>
    </r>
  </si>
  <si>
    <r>
      <rPr>
        <sz val="8"/>
        <rFont val="Arial MT"/>
        <family val="2"/>
      </rPr>
      <t>m³xkm</t>
    </r>
  </si>
  <si>
    <r>
      <rPr>
        <b/>
        <sz val="8"/>
        <rFont val="Arial"/>
        <family val="2"/>
      </rPr>
      <t>CONTENÇÃO</t>
    </r>
  </si>
  <si>
    <r>
      <rPr>
        <sz val="8"/>
        <rFont val="Arial MT"/>
        <family val="2"/>
      </rPr>
      <t>25.5</t>
    </r>
  </si>
  <si>
    <r>
      <rPr>
        <sz val="8"/>
        <rFont val="Arial MT"/>
        <family val="2"/>
      </rPr>
      <t>Escavacao manual campo aberto p/tubulao - fuste e/ou base (para todas as profundidades)</t>
    </r>
  </si>
  <si>
    <r>
      <rPr>
        <sz val="8"/>
        <rFont val="Arial MT"/>
        <family val="2"/>
      </rPr>
      <t>25.6</t>
    </r>
  </si>
  <si>
    <r>
      <rPr>
        <sz val="8"/>
        <rFont val="Arial MT"/>
        <family val="2"/>
      </rPr>
      <t>25.7</t>
    </r>
  </si>
  <si>
    <r>
      <rPr>
        <sz val="8"/>
        <rFont val="Arial MT"/>
        <family val="2"/>
      </rPr>
      <t>25.8</t>
    </r>
  </si>
  <si>
    <r>
      <rPr>
        <sz val="8"/>
        <rFont val="Arial MT"/>
        <family val="2"/>
      </rPr>
      <t>Forma de madeira comum para fundações  - reaproveitamento 5x</t>
    </r>
  </si>
  <si>
    <r>
      <rPr>
        <sz val="8"/>
        <rFont val="Arial MT"/>
        <family val="2"/>
      </rPr>
      <t>25.9</t>
    </r>
  </si>
  <si>
    <r>
      <rPr>
        <sz val="8"/>
        <rFont val="Arial MT"/>
        <family val="2"/>
      </rPr>
      <t>25.10</t>
    </r>
  </si>
  <si>
    <r>
      <rPr>
        <sz val="8"/>
        <rFont val="Arial MT"/>
        <family val="2"/>
      </rPr>
      <t>Armacao aco ca-50, diam. 6,3 (1/4) à 12,5mm(1/2) -fornecimento/ corte(perda de 10%) / dobra / colocação.</t>
    </r>
  </si>
  <si>
    <r>
      <rPr>
        <sz val="8"/>
        <rFont val="Arial MT"/>
        <family val="2"/>
      </rPr>
      <t>25.11</t>
    </r>
  </si>
  <si>
    <r>
      <rPr>
        <sz val="8"/>
        <rFont val="Arial MT"/>
        <family val="2"/>
      </rPr>
      <t>Armacao aco ca-50 diam.16,0 (5/8) à 25,0mm (1) - fornecimento/ corte(perda de 10%) / dobra / colocação.</t>
    </r>
  </si>
  <si>
    <r>
      <rPr>
        <sz val="8"/>
        <rFont val="Arial MT"/>
        <family val="2"/>
      </rPr>
      <t>25.12</t>
    </r>
  </si>
  <si>
    <r>
      <rPr>
        <sz val="8"/>
        <rFont val="Arial MT"/>
        <family val="2"/>
      </rPr>
      <t>Armacao de aco ca-60 diam. 3,4 a 6,0mm.- fornecimento / corte (c/perda de 10%) / dobra / colocação.</t>
    </r>
  </si>
  <si>
    <r>
      <rPr>
        <sz val="8"/>
        <rFont val="Arial MT"/>
        <family val="2"/>
      </rPr>
      <t>25.13</t>
    </r>
  </si>
  <si>
    <r>
      <rPr>
        <sz val="8"/>
        <rFont val="Arial MT"/>
        <family val="2"/>
      </rPr>
      <t>25.14</t>
    </r>
  </si>
  <si>
    <r>
      <rPr>
        <sz val="8"/>
        <rFont val="Arial MT"/>
        <family val="2"/>
      </rPr>
      <t>Concreto usinado bombeado Fck=25MPa, inclusive lancamento e adensamento</t>
    </r>
  </si>
  <si>
    <r>
      <rPr>
        <sz val="8"/>
        <rFont val="Arial MT"/>
        <family val="2"/>
      </rPr>
      <t>25.15</t>
    </r>
  </si>
  <si>
    <r>
      <rPr>
        <sz val="8"/>
        <rFont val="Arial MT"/>
        <family val="2"/>
      </rPr>
      <t>Alvenaria de blocos vazados de concreto de 9x19x39cm</t>
    </r>
  </si>
  <si>
    <r>
      <rPr>
        <sz val="8"/>
        <rFont val="Arial MT"/>
        <family val="2"/>
      </rPr>
      <t>25.16</t>
    </r>
  </si>
  <si>
    <r>
      <rPr>
        <sz val="8"/>
        <rFont val="Arial MT"/>
        <family val="2"/>
      </rPr>
      <t>Camada drenante com areia media</t>
    </r>
  </si>
  <si>
    <r>
      <rPr>
        <sz val="8"/>
        <rFont val="Arial MT"/>
        <family val="2"/>
      </rPr>
      <t>25.17</t>
    </r>
  </si>
  <si>
    <r>
      <rPr>
        <sz val="8"/>
        <rFont val="Arial MT"/>
        <family val="2"/>
      </rPr>
      <t>Tubo PVC d=2" com material drenante para dreno/barbaca - fornecimento e instalacao</t>
    </r>
  </si>
  <si>
    <r>
      <rPr>
        <sz val="8"/>
        <rFont val="Arial MT"/>
        <family val="2"/>
      </rPr>
      <t>25.18</t>
    </r>
  </si>
  <si>
    <r>
      <rPr>
        <sz val="8"/>
        <rFont val="Arial MT"/>
        <family val="2"/>
      </rPr>
      <t>Fornecimento/instalacao manta bidim RT-16</t>
    </r>
  </si>
  <si>
    <r>
      <rPr>
        <b/>
        <sz val="9"/>
        <rFont val="Arial"/>
        <family val="2"/>
      </rPr>
      <t>26</t>
    </r>
  </si>
  <si>
    <r>
      <rPr>
        <b/>
        <sz val="9"/>
        <rFont val="Arial"/>
        <family val="2"/>
      </rPr>
      <t>URBANIZAÇÃO</t>
    </r>
  </si>
  <si>
    <r>
      <rPr>
        <sz val="8"/>
        <rFont val="Arial MT"/>
        <family val="2"/>
      </rPr>
      <t>26.1</t>
    </r>
  </si>
  <si>
    <r>
      <rPr>
        <sz val="8"/>
        <rFont val="Arial MT"/>
        <family val="2"/>
      </rPr>
      <t xml:space="preserve">Alambrado em mouroes de concreto "T", altura livre 2m, espaçados a cada 2m, com tela de arame galvanizado, fio 14
</t>
    </r>
    <r>
      <rPr>
        <sz val="8"/>
        <rFont val="Arial MT"/>
        <family val="2"/>
      </rPr>
      <t>BWG e malha quadrada 5x5cm</t>
    </r>
  </si>
  <si>
    <r>
      <rPr>
        <sz val="8"/>
        <rFont val="Arial MT"/>
        <family val="2"/>
      </rPr>
      <t>26.2</t>
    </r>
  </si>
  <si>
    <r>
      <rPr>
        <sz val="8"/>
        <rFont val="Arial MT"/>
        <family val="2"/>
      </rPr>
      <t xml:space="preserve">Meio-fio (guia) de concreto pre-moldado, dimensões 12x15x30x100cm (face superiorxface inferiorxaltura xcomprimento),
</t>
    </r>
    <r>
      <rPr>
        <sz val="8"/>
        <rFont val="Arial MT"/>
        <family val="2"/>
      </rPr>
      <t>rejuntado c/argamassa 1:4 cimento:areia, incluindo escavação e reaterro.</t>
    </r>
  </si>
  <si>
    <r>
      <rPr>
        <sz val="8"/>
        <rFont val="Arial MT"/>
        <family val="2"/>
      </rPr>
      <t>26.3</t>
    </r>
  </si>
  <si>
    <r>
      <rPr>
        <sz val="8"/>
        <rFont val="Arial MT"/>
        <family val="2"/>
      </rPr>
      <t>Lançamento e espalhamento de solo em área de passeio</t>
    </r>
  </si>
  <si>
    <r>
      <rPr>
        <sz val="8"/>
        <rFont val="Arial MT"/>
        <family val="2"/>
      </rPr>
      <t>26.4</t>
    </r>
  </si>
  <si>
    <r>
      <rPr>
        <sz val="8"/>
        <rFont val="Arial MT"/>
        <family val="2"/>
      </rPr>
      <t>Regularizacao e compactacao manual de terreno com soquete</t>
    </r>
  </si>
  <si>
    <r>
      <rPr>
        <sz val="8"/>
        <rFont val="Arial MT"/>
        <family val="2"/>
      </rPr>
      <t>26.5</t>
    </r>
  </si>
  <si>
    <r>
      <rPr>
        <sz val="8"/>
        <rFont val="Arial MT"/>
        <family val="2"/>
      </rPr>
      <t xml:space="preserve">Execução de passeio (calçada) em concreto 12 MPa, traço 1:3:5 (cimento /areia/brita), preparo mecânico, espessura
</t>
    </r>
    <r>
      <rPr>
        <sz val="8"/>
        <rFont val="Arial MT"/>
        <family val="2"/>
      </rPr>
      <t>7cm, com junta de dilatação em madeira, incluso lançamento e adensamento</t>
    </r>
  </si>
  <si>
    <r>
      <rPr>
        <sz val="8"/>
        <rFont val="Arial MT"/>
        <family val="2"/>
      </rPr>
      <t>26.6</t>
    </r>
  </si>
  <si>
    <r>
      <rPr>
        <sz val="8"/>
        <rFont val="Arial MT"/>
        <family val="2"/>
      </rPr>
      <t>Plantio de grama batatais em placas incluindo terra vegetal</t>
    </r>
  </si>
  <si>
    <r>
      <rPr>
        <sz val="8"/>
        <rFont val="Arial MT"/>
        <family val="2"/>
      </rPr>
      <t>26.7</t>
    </r>
  </si>
  <si>
    <r>
      <rPr>
        <sz val="8"/>
        <rFont val="Arial MT"/>
        <family val="2"/>
      </rPr>
      <t>Pavimentacao em blocos de concreto intertravado, espessura 8cm, fck 35MPa, incluindo colchao de areia.</t>
    </r>
  </si>
  <si>
    <r>
      <rPr>
        <sz val="8"/>
        <rFont val="Arial MT"/>
        <family val="2"/>
      </rPr>
      <t>26.8</t>
    </r>
  </si>
  <si>
    <r>
      <rPr>
        <sz val="8"/>
        <rFont val="Arial MT"/>
        <family val="2"/>
      </rPr>
      <t xml:space="preserve">Portao para pedestres em barras de ferro retangular chata e tela de arame galvanizado, fio 8 BWG, malha quadrada
</t>
    </r>
    <r>
      <rPr>
        <sz val="8"/>
        <rFont val="Arial MT"/>
        <family val="2"/>
      </rPr>
      <t>5x5cm, inclusive cadeado, pintura pva e pilares de apoio de concreto</t>
    </r>
  </si>
  <si>
    <r>
      <rPr>
        <sz val="8"/>
        <rFont val="Arial MT"/>
        <family val="2"/>
      </rPr>
      <t>26.9</t>
    </r>
  </si>
  <si>
    <r>
      <rPr>
        <sz val="8"/>
        <rFont val="Arial MT"/>
        <family val="2"/>
      </rPr>
      <t xml:space="preserve">Portao para veiculos em barras de ferro retangular chata e tela de arame galvanizado, fio 8 BWG, malha quadrada 5x5cm,
</t>
    </r>
    <r>
      <rPr>
        <sz val="8"/>
        <rFont val="Arial MT"/>
        <family val="2"/>
      </rPr>
      <t>inclusive cadeado, pintura pva e pilares de apoio de concreto</t>
    </r>
  </si>
  <si>
    <r>
      <rPr>
        <b/>
        <sz val="9"/>
        <rFont val="Arial"/>
        <family val="2"/>
      </rPr>
      <t>27</t>
    </r>
  </si>
  <si>
    <r>
      <rPr>
        <b/>
        <sz val="9"/>
        <rFont val="Arial"/>
        <family val="2"/>
      </rPr>
      <t>ADMINISTRAÇÃO LOCAL</t>
    </r>
  </si>
  <si>
    <r>
      <rPr>
        <sz val="8"/>
        <rFont val="Arial MT"/>
        <family val="2"/>
      </rPr>
      <t>27.1</t>
    </r>
  </si>
  <si>
    <r>
      <rPr>
        <sz val="8"/>
        <rFont val="Arial MT"/>
        <family val="2"/>
      </rPr>
      <t>Almoxarife com encargos complementares</t>
    </r>
  </si>
  <si>
    <r>
      <rPr>
        <sz val="8"/>
        <rFont val="Arial MT"/>
        <family val="2"/>
      </rPr>
      <t>h</t>
    </r>
  </si>
  <si>
    <r>
      <rPr>
        <sz val="8"/>
        <rFont val="Arial MT"/>
        <family val="2"/>
      </rPr>
      <t>27.2</t>
    </r>
  </si>
  <si>
    <r>
      <rPr>
        <sz val="8"/>
        <rFont val="Arial MT"/>
        <family val="2"/>
      </rPr>
      <t>Auxiliar técnico com encargos complementares</t>
    </r>
  </si>
  <si>
    <r>
      <rPr>
        <sz val="8"/>
        <rFont val="Arial MT"/>
        <family val="2"/>
      </rPr>
      <t>27.3</t>
    </r>
  </si>
  <si>
    <r>
      <rPr>
        <sz val="8"/>
        <rFont val="Arial MT"/>
        <family val="2"/>
      </rPr>
      <t>Encarregado geral com encargos complementares</t>
    </r>
  </si>
  <si>
    <r>
      <rPr>
        <sz val="8"/>
        <rFont val="Arial MT"/>
        <family val="2"/>
      </rPr>
      <t>27.4</t>
    </r>
  </si>
  <si>
    <r>
      <rPr>
        <sz val="8"/>
        <rFont val="Arial MT"/>
        <family val="2"/>
      </rPr>
      <t>Engenheiro civil de obra junior com encargos complementares</t>
    </r>
  </si>
  <si>
    <r>
      <rPr>
        <sz val="8"/>
        <rFont val="Arial MT"/>
        <family val="2"/>
      </rPr>
      <t>27.5</t>
    </r>
  </si>
  <si>
    <r>
      <rPr>
        <sz val="8"/>
        <rFont val="Arial MT"/>
        <family val="2"/>
      </rPr>
      <t>Vigia noturno com encargos complementares</t>
    </r>
  </si>
  <si>
    <r>
      <rPr>
        <b/>
        <sz val="9"/>
        <rFont val="Arial"/>
        <family val="2"/>
      </rPr>
      <t>TOTAL DO ORÇAMENTO</t>
    </r>
  </si>
  <si>
    <t>Caixa de incendio, de embutir, de aco, medindo (90x60x25)cm, 2 lances de 15m de mangueira de fibra de poliester puro, revestida internamente com borracha vulcanizada no diametro 1 1/2", empatada e com registro e esguicho. Fornecimento
e instalacao.Completa conforme projeto</t>
  </si>
  <si>
    <t>PRECO 2015</t>
  </si>
  <si>
    <t>sem bdi</t>
  </si>
  <si>
    <t>PREÇO SEM BDI</t>
  </si>
  <si>
    <t>INCC</t>
  </si>
  <si>
    <t>CORRIGIDO</t>
  </si>
  <si>
    <t>PRECO UNIT. C/ BDI</t>
  </si>
  <si>
    <t>SEM BDI</t>
  </si>
  <si>
    <t>COM BDI</t>
  </si>
  <si>
    <r>
      <rPr>
        <sz val="8"/>
        <rFont val="Arial MT"/>
        <family val="2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</si>
  <si>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8"/>
        <rFont val="Arial MT"/>
        <family val="2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</si>
  <si>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8"/>
        <rFont val="Arial MT"/>
        <family val="2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</si>
  <si>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8"/>
        <rFont val="Arial MT"/>
        <family val="2"/>
      </rPr>
      <t>1.5</t>
    </r>
    <r>
      <rPr>
        <sz val="11"/>
        <color theme="1"/>
        <rFont val="Calibri"/>
        <family val="2"/>
        <scheme val="minor"/>
      </rPr>
      <t/>
    </r>
  </si>
  <si>
    <r>
      <rPr>
        <sz val="8"/>
        <rFont val="Arial MT"/>
        <family val="2"/>
      </rPr>
      <t>1.6</t>
    </r>
    <r>
      <rPr>
        <sz val="11"/>
        <color theme="1"/>
        <rFont val="Calibri"/>
        <family val="2"/>
        <scheme val="minor"/>
      </rPr>
      <t/>
    </r>
  </si>
  <si>
    <t>5.2</t>
  </si>
  <si>
    <t>2.1</t>
  </si>
  <si>
    <t>2.2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</si>
  <si>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</si>
  <si>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</si>
  <si>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</si>
  <si>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</si>
  <si>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</si>
  <si>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</si>
  <si>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</si>
  <si>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</si>
  <si>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</si>
  <si>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</si>
  <si>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</si>
  <si>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</si>
  <si>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</si>
  <si>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</si>
  <si>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</si>
  <si>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</si>
  <si>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</si>
  <si>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</si>
  <si>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</si>
  <si>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</si>
  <si>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</si>
  <si>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</si>
  <si>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</si>
  <si>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</si>
  <si>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</si>
  <si>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</si>
  <si>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</si>
  <si>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</si>
  <si>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</si>
  <si>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</si>
  <si>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</si>
  <si>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</si>
  <si>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</si>
  <si>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</si>
  <si>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4.5</t>
  </si>
  <si>
    <t>4.6</t>
  </si>
  <si>
    <t>5.1</t>
  </si>
  <si>
    <t>5.3</t>
  </si>
  <si>
    <t>5.4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</si>
  <si>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</si>
  <si>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</si>
  <si>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</si>
  <si>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</si>
  <si>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</si>
  <si>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</si>
  <si>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</si>
  <si>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</si>
  <si>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</si>
  <si>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</si>
  <si>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</si>
  <si>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</si>
  <si>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</si>
  <si>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</si>
  <si>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</si>
  <si>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</si>
  <si>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</si>
  <si>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</si>
  <si>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</si>
  <si>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</si>
  <si>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</si>
  <si>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</si>
  <si>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</si>
  <si>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</si>
  <si>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</si>
  <si>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</si>
  <si>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</si>
  <si>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9.6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</si>
  <si>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</si>
  <si>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</si>
  <si>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</si>
  <si>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</si>
  <si>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</si>
  <si>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</si>
  <si>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</si>
  <si>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</si>
  <si>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</si>
  <si>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</si>
  <si>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</si>
  <si>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</si>
  <si>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</si>
  <si>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</si>
  <si>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</si>
  <si>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</si>
  <si>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</si>
  <si>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</si>
  <si>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</si>
  <si>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</si>
  <si>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</si>
  <si>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</si>
  <si>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</si>
  <si>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</si>
  <si>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</si>
  <si>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</si>
  <si>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</si>
  <si>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</si>
  <si>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</si>
  <si>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</si>
  <si>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</si>
  <si>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</si>
  <si>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</si>
  <si>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</si>
  <si>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</si>
  <si>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</si>
  <si>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</si>
  <si>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</si>
  <si>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</si>
  <si>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</si>
  <si>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</si>
  <si>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</si>
  <si>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</si>
  <si>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</si>
  <si>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</si>
  <si>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</si>
  <si>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</si>
  <si>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</si>
  <si>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</si>
  <si>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</si>
  <si>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</si>
  <si>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</si>
  <si>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</si>
  <si>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</si>
  <si>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</si>
  <si>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</si>
  <si>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</si>
  <si>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</si>
  <si>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</si>
  <si>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</si>
  <si>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</si>
  <si>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</si>
  <si>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</si>
  <si>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</si>
  <si>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</si>
  <si>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</si>
  <si>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</si>
  <si>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</si>
  <si>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</si>
  <si>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</si>
  <si>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</si>
  <si>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</si>
  <si>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</si>
  <si>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</si>
  <si>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</si>
  <si>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</si>
  <si>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</si>
  <si>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</si>
  <si>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</si>
  <si>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</si>
  <si>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</si>
  <si>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</si>
  <si>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</si>
  <si>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</si>
  <si>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</si>
  <si>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</si>
  <si>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</si>
  <si>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</si>
  <si>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</si>
  <si>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</si>
  <si>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</si>
  <si>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</si>
  <si>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</si>
  <si>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</si>
  <si>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</si>
  <si>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</si>
  <si>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</si>
  <si>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</si>
  <si>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14.1</t>
  </si>
  <si>
    <t>14.2</t>
  </si>
  <si>
    <t>14.3</t>
  </si>
  <si>
    <t>14.4</t>
  </si>
  <si>
    <t>15.1</t>
  </si>
  <si>
    <t>15.2</t>
  </si>
  <si>
    <t>15.3</t>
  </si>
  <si>
    <t>15.4</t>
  </si>
  <si>
    <t>16.1</t>
  </si>
  <si>
    <t>17.1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</si>
  <si>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</si>
  <si>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</si>
  <si>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</si>
  <si>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</si>
  <si>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</si>
  <si>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</si>
  <si>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</si>
  <si>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</si>
  <si>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</si>
  <si>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</si>
  <si>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</si>
  <si>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19.1</t>
  </si>
  <si>
    <t>20.1</t>
  </si>
  <si>
    <t>21.1</t>
  </si>
  <si>
    <t>21.2</t>
  </si>
  <si>
    <t>21.3</t>
  </si>
  <si>
    <t>21.4</t>
  </si>
  <si>
    <t>21.5</t>
  </si>
  <si>
    <t>ÁGUA QUENTE</t>
  </si>
  <si>
    <t>FORNECIMENTO E ASSENTAMENTO DE TUBO CPVC SOLDÁVEL,ÁGUA QUENTE, DN 22 MM (3/4"), INCLUSIVE CONEXÕES</t>
  </si>
  <si>
    <t>FORNECIMENTO E ASSENTAMENTO DE TUBO CPVC SOLDÁVEL,ÁGUA QUENTE, DN 28 MM (1"), INCLUSIVE CONEXÕES</t>
  </si>
  <si>
    <t>FORNECIMENTO E ASSENTAMENTO DE TUBO CPVC SOLDÁVEL,ÁGUA QUENTE, DN 35 MM (1.1/4"), INCLUSIVE CONEXÕES</t>
  </si>
  <si>
    <t>REGISTRO DE GAVETA, TIPO BASE, ROSCÁVEL 1" (PARA TUBOSOLDÁVEL OU PPR DN 32MM/CPVC DN 28MM), INCLUSIVEACABAMENTO (PADRÃO MÉDIO) E CANOPLA CROMADOS</t>
  </si>
  <si>
    <t>REGISTRO DE GAVETA, TIPO BASE, ROSCÁVEL 3/4" (PARA TUBO SOLDÁVEL OU PPR DN 25MM/CPVC DN 22MM), INCLUSIVE ACABAMENTO (PADRÃO POPULAR) E CANOPLA CROMADOS</t>
  </si>
  <si>
    <t>REGISTRO DE PRESSÃO, TIPO BASE, ROSCÁVEL 3/4" (PARA TUBO SOLDÁVEL OU PPR DN 25MM/CPVC DN 22MM), INCLUSIVE ACABAMENTO (PADRÃO MÉDIO) E CANOPLA CROMADOS</t>
  </si>
  <si>
    <t>CONECTOR, CPVC, SOLDÁVEL, DN 22MM X 1/2, INSTALADO EM RAMAL OU SUB-RAMAL DE ÁGUA FORNECIMENTO E INSTALAÇÃO. AF_12/2014</t>
  </si>
  <si>
    <t>TÊ MISTURADOR, CPVC, SOLDÁVEL, DN22MM, INSTALADO EM RAMAL OU SUB-RAMAL DE ÁGUA FORNECIMENTO E INSTALAÇÃO. AF_12/2014</t>
  </si>
  <si>
    <t>CONECTOR, CPVC, SOLDÁVEL, DN 28MM X 1 , INSTALADO EM RAMAL DE DISTRIBUIÇÃO DE ÁGUA FORNECIMENTO E INSTALAÇÃO. AF_12/2014</t>
  </si>
  <si>
    <t>RASGO EM ALVENARIA PARA PASSAGEM DE ELETRODUTO/TUBULAÇÃO, DN 15MM A 25MM (1/2" A 1")</t>
  </si>
  <si>
    <t>ENCHIMENTO DE RASGO EM ALVENARIA/CONCRETO COM ARGAMASSA, DN 15MM A 25MM (1/2" A 1")</t>
  </si>
  <si>
    <t>SERVENTE COM ENCARGOS COMPLEMENTARES</t>
  </si>
  <si>
    <t>BOMBEIRO/ENCANADOR COM ENCARGOS COMPLEMENTARES</t>
  </si>
  <si>
    <t>RESERVATÓRIO TÉRMICO/BOILKER SOALR EM AÇO INOX 600 LITROS CIN 03 PLACAS DE VIDRO TEMPERADO COM SERPENTINA EM TUBO DE COBRE 2 X 1 M E INSTALAÇÃO</t>
  </si>
  <si>
    <t>m</t>
  </si>
  <si>
    <t>un</t>
  </si>
  <si>
    <t>hora</t>
  </si>
  <si>
    <t>CRONOGRAMA FÍSICO FINANCEIRO</t>
  </si>
  <si>
    <t>ITEM</t>
  </si>
  <si>
    <t>DESCRIÇÃO</t>
  </si>
  <si>
    <t>VALOR TOTAL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</si>
  <si>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</si>
  <si>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</si>
  <si>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</si>
  <si>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</si>
  <si>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</si>
  <si>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</si>
  <si>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</si>
  <si>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</si>
  <si>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TOTAL</t>
  </si>
  <si>
    <t>R$ / MÊS</t>
  </si>
  <si>
    <t>% / MÊS</t>
  </si>
  <si>
    <t>ACUMULADO</t>
  </si>
  <si>
    <t>R$</t>
  </si>
  <si>
    <t>%</t>
  </si>
  <si>
    <t>CONSTRUÇÃO DO CENTRO DE EDUCAÇÃO INFANTIL EUCALIPTO</t>
  </si>
  <si>
    <t>CRECHE FNDE PROINFÂNCIA PROJETO PADRÃO TIPO 2 - EUCALIPTO
BAIRRO NOSSA SENHORA DE FÁTIMA</t>
  </si>
  <si>
    <t>SISTEMAS DE COBERTURA</t>
  </si>
  <si>
    <t>Estrutura metalica</t>
  </si>
  <si>
    <t>Telha Sanduiche metalica</t>
  </si>
  <si>
    <t>Cumieeira em perfil ondulado de aço zincado</t>
  </si>
  <si>
    <t>Calha em chapa metalica Nº 22 desenvolvimento de 50 cm</t>
  </si>
  <si>
    <t>Rufo em chapa de aço galvanizado nr. 24, desenvolvimento 25 cm</t>
  </si>
  <si>
    <t>Pingadeira (chapim) em concreto</t>
  </si>
  <si>
    <t>m²</t>
  </si>
  <si>
    <t>Calha em concreto simples, em meia cana, diâmetro 200 mm</t>
  </si>
  <si>
    <r>
      <rPr>
        <b/>
        <sz val="8"/>
        <rFont val="Arial"/>
        <family val="2"/>
      </rPr>
      <t xml:space="preserve">ORÇAMENTO
</t>
    </r>
    <r>
      <rPr>
        <sz val="8"/>
        <rFont val="Arial MT"/>
        <family val="2"/>
      </rPr>
      <t>DATA BASE 05/2015
AJUSTADO INCC</t>
    </r>
  </si>
  <si>
    <t>4.1</t>
  </si>
  <si>
    <t>4.2</t>
  </si>
  <si>
    <t>4.3</t>
  </si>
  <si>
    <t>4.4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</si>
  <si>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</si>
  <si>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</si>
  <si>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</si>
  <si>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</si>
  <si>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</si>
  <si>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</si>
  <si>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</si>
  <si>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</si>
  <si>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</si>
  <si>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</si>
  <si>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</si>
  <si>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</si>
  <si>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</si>
  <si>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</si>
  <si>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</si>
  <si>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</si>
  <si>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</si>
  <si>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</si>
  <si>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</si>
  <si>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</si>
  <si>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</si>
  <si>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</si>
  <si>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</si>
  <si>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</si>
  <si>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</si>
  <si>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</si>
  <si>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</si>
  <si>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</si>
  <si>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</si>
  <si>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</si>
  <si>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</si>
  <si>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</si>
  <si>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</si>
  <si>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</si>
  <si>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</si>
  <si>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</si>
  <si>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</si>
  <si>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</si>
  <si>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</si>
  <si>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</si>
  <si>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</si>
  <si>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</si>
  <si>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</si>
  <si>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</si>
  <si>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</si>
  <si>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</si>
  <si>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</si>
  <si>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</si>
  <si>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</si>
  <si>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</si>
  <si>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</si>
  <si>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</si>
  <si>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</si>
  <si>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</si>
  <si>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</si>
  <si>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</si>
  <si>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</si>
  <si>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</si>
  <si>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</si>
  <si>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</si>
  <si>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</si>
  <si>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</si>
  <si>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</si>
  <si>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</si>
  <si>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</si>
  <si>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</si>
  <si>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</si>
  <si>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</si>
  <si>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</si>
  <si>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</si>
  <si>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</si>
  <si>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</si>
  <si>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</si>
  <si>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</si>
  <si>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</si>
  <si>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</si>
  <si>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10.29</t>
  </si>
  <si>
    <t>10.30</t>
  </si>
  <si>
    <t>10.31</t>
  </si>
  <si>
    <t>11.22</t>
  </si>
  <si>
    <t>11.23</t>
  </si>
  <si>
    <t>11.24</t>
  </si>
  <si>
    <t>11.25</t>
  </si>
  <si>
    <t>11.26</t>
  </si>
  <si>
    <t>11.27</t>
  </si>
  <si>
    <t>11.28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</si>
  <si>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</si>
  <si>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</si>
  <si>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</si>
  <si>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</si>
  <si>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</si>
  <si>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</si>
  <si>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</si>
  <si>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</si>
  <si>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</si>
  <si>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</si>
  <si>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</si>
  <si>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</si>
  <si>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</si>
  <si>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</si>
  <si>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</si>
  <si>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</si>
  <si>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</si>
  <si>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</si>
  <si>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</si>
  <si>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</si>
  <si>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</si>
  <si>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</si>
  <si>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</si>
  <si>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</si>
  <si>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</si>
  <si>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</si>
  <si>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</si>
  <si>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</si>
  <si>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</si>
  <si>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</si>
  <si>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</si>
  <si>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</si>
  <si>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</si>
  <si>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</si>
  <si>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</si>
  <si>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</si>
  <si>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14.41</t>
  </si>
  <si>
    <t>14.42</t>
  </si>
  <si>
    <t>14.43</t>
  </si>
  <si>
    <t>14.44</t>
  </si>
  <si>
    <t>14.45</t>
  </si>
  <si>
    <t>14.46</t>
  </si>
  <si>
    <t>14.47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</si>
  <si>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</si>
  <si>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</si>
  <si>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</si>
  <si>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</si>
  <si>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</si>
  <si>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</si>
  <si>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</si>
  <si>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</si>
  <si>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</si>
  <si>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</si>
  <si>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</si>
  <si>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</si>
  <si>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</si>
  <si>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</si>
  <si>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</si>
  <si>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</si>
  <si>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</si>
  <si>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</si>
  <si>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</si>
  <si>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</si>
  <si>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</si>
  <si>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</si>
  <si>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18.12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</si>
  <si>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</si>
  <si>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</si>
  <si>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</si>
  <si>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</si>
  <si>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</si>
  <si>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</si>
  <si>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</si>
  <si>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</si>
  <si>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</si>
  <si>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</si>
  <si>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21.6</t>
  </si>
  <si>
    <t>21.7</t>
  </si>
  <si>
    <t>22.1</t>
  </si>
  <si>
    <t>22.2</t>
  </si>
  <si>
    <t>22.3</t>
  </si>
  <si>
    <t>22.4</t>
  </si>
  <si>
    <t>22.5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</si>
</sst>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#,##0.00\ ;\(#,##0.00\);\-#\ ;@\ "/>
  </numFmts>
  <fonts count="26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8"/>
      <name val="Arial MT"/>
    </font>
    <font>
      <sz val="8"/>
      <color rgb="FF000000"/>
      <name val="Arial MT"/>
      <family val="2"/>
    </font>
    <font>
      <sz val="8"/>
      <name val="Arial MT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name val="Times New Roman"/>
      <charset val="204"/>
    </font>
    <font>
      <sz val="8"/>
      <name val="Arial"/>
      <family val="2"/>
    </font>
    <font>
      <sz val="10"/>
      <color rgb="FF000000"/>
      <name val="Arial12"/>
      <family val="2"/>
      <charset val="1"/>
    </font>
    <font>
      <sz val="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Calibri"/>
      <family val="2"/>
      <charset val="1"/>
    </font>
    <font>
      <b/>
      <sz val="10"/>
      <color theme="1"/>
      <name val="Arial"/>
      <family val="2"/>
    </font>
    <font>
      <b/>
      <sz val="8"/>
      <color rgb="FF000000"/>
      <name val="Arial1"/>
      <charset val="1"/>
    </font>
    <font>
      <b/>
      <sz val="9"/>
      <color rgb="FF000000"/>
      <name val="Arial1"/>
      <charset val="1"/>
    </font>
    <font>
      <b/>
      <sz val="8"/>
      <color rgb="FFFF0000"/>
      <name val="Arial1"/>
      <charset val="1"/>
    </font>
    <font>
      <b/>
      <shadow/>
      <sz val="9"/>
      <color rgb="FF000000"/>
      <name val="Arial1"/>
      <charset val="1"/>
    </font>
    <font>
      <shadow/>
      <sz val="9"/>
      <color rgb="FF000000"/>
      <name val="Arial1"/>
      <charset val="1"/>
    </font>
    <font>
      <shadow/>
      <sz val="8"/>
      <color rgb="FF000000"/>
      <name val="Arial1"/>
      <charset val="1"/>
    </font>
    <font>
      <sz val="8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B4C7E7"/>
        <bgColor rgb="FFCCCCCC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4" fillId="0" borderId="0" applyBorder="0" applyProtection="0"/>
    <xf numFmtId="0" fontId="17" fillId="0" borderId="0"/>
    <xf numFmtId="0" fontId="2" fillId="0" borderId="0"/>
  </cellStyleXfs>
  <cellXfs count="150">
    <xf numFmtId="0" fontId="0" fillId="0" borderId="0" xfId="0" applyAlignment="1">
      <alignment horizontal="left" vertical="top"/>
    </xf>
    <xf numFmtId="0" fontId="0" fillId="2" borderId="3" xfId="0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0" xfId="0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 shrinkToFit="1"/>
    </xf>
    <xf numFmtId="4" fontId="8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right" vertical="top" wrapText="1" inden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shrinkToFit="1"/>
    </xf>
    <xf numFmtId="4" fontId="8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10" fontId="11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4" fillId="0" borderId="1" xfId="1" applyFont="1" applyBorder="1" applyAlignment="1">
      <alignment horizontal="right" vertical="center" wrapText="1"/>
    </xf>
    <xf numFmtId="43" fontId="0" fillId="0" borderId="0" xfId="1" applyFont="1" applyAlignment="1">
      <alignment horizontal="left" vertical="center" wrapText="1"/>
    </xf>
    <xf numFmtId="43" fontId="0" fillId="2" borderId="1" xfId="1" applyFont="1" applyFill="1" applyBorder="1" applyAlignment="1">
      <alignment horizontal="left" vertical="center" wrapText="1"/>
    </xf>
    <xf numFmtId="43" fontId="8" fillId="0" borderId="1" xfId="1" applyFont="1" applyBorder="1" applyAlignment="1">
      <alignment horizontal="right" vertical="center" shrinkToFit="1"/>
    </xf>
    <xf numFmtId="43" fontId="0" fillId="0" borderId="1" xfId="1" applyFont="1" applyBorder="1" applyAlignment="1">
      <alignment horizontal="left" vertical="center" wrapText="1"/>
    </xf>
    <xf numFmtId="43" fontId="8" fillId="0" borderId="1" xfId="1" applyFont="1" applyFill="1" applyBorder="1" applyAlignment="1">
      <alignment horizontal="right" vertical="center" shrinkToFit="1"/>
    </xf>
    <xf numFmtId="43" fontId="7" fillId="0" borderId="1" xfId="1" applyFont="1" applyBorder="1" applyAlignment="1">
      <alignment horizontal="right" vertical="center" wrapText="1"/>
    </xf>
    <xf numFmtId="43" fontId="0" fillId="0" borderId="0" xfId="1" applyFont="1" applyAlignment="1">
      <alignment horizontal="left" vertical="center"/>
    </xf>
    <xf numFmtId="43" fontId="4" fillId="0" borderId="1" xfId="1" applyFont="1" applyBorder="1" applyAlignment="1">
      <alignment horizontal="right" vertical="top" wrapText="1"/>
    </xf>
    <xf numFmtId="43" fontId="0" fillId="0" borderId="0" xfId="1" applyFont="1" applyAlignment="1">
      <alignment horizontal="left" wrapText="1"/>
    </xf>
    <xf numFmtId="43" fontId="8" fillId="0" borderId="1" xfId="1" applyFont="1" applyBorder="1" applyAlignment="1">
      <alignment horizontal="right" vertical="top" shrinkToFit="1"/>
    </xf>
    <xf numFmtId="43" fontId="0" fillId="0" borderId="1" xfId="1" applyFont="1" applyBorder="1" applyAlignment="1">
      <alignment horizontal="left" wrapText="1"/>
    </xf>
    <xf numFmtId="43" fontId="0" fillId="0" borderId="1" xfId="1" applyFont="1" applyBorder="1" applyAlignment="1">
      <alignment horizontal="left" vertical="top" wrapText="1"/>
    </xf>
    <xf numFmtId="43" fontId="0" fillId="0" borderId="0" xfId="1" applyFont="1" applyAlignment="1">
      <alignment horizontal="left" vertical="top"/>
    </xf>
    <xf numFmtId="0" fontId="0" fillId="2" borderId="5" xfId="0" applyFill="1" applyBorder="1" applyAlignment="1">
      <alignment horizontal="left" vertical="top" wrapText="1" indent="4"/>
    </xf>
    <xf numFmtId="0" fontId="3" fillId="0" borderId="7" xfId="0" applyFont="1" applyBorder="1" applyAlignment="1">
      <alignment horizontal="left" vertical="top" wrapText="1" indent="8"/>
    </xf>
    <xf numFmtId="43" fontId="0" fillId="0" borderId="0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 indent="8"/>
    </xf>
    <xf numFmtId="43" fontId="4" fillId="0" borderId="15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/>
    </xf>
    <xf numFmtId="164" fontId="13" fillId="0" borderId="17" xfId="2" applyNumberFormat="1" applyFont="1" applyBorder="1"/>
    <xf numFmtId="164" fontId="13" fillId="0" borderId="17" xfId="2" applyNumberFormat="1" applyFont="1" applyBorder="1" applyAlignment="1">
      <alignment vertical="center"/>
    </xf>
    <xf numFmtId="0" fontId="15" fillId="0" borderId="18" xfId="3" applyFont="1" applyBorder="1" applyAlignment="1" applyProtection="1">
      <alignment vertical="center"/>
    </xf>
    <xf numFmtId="0" fontId="16" fillId="0" borderId="19" xfId="3" applyFont="1" applyBorder="1" applyAlignment="1" applyProtection="1">
      <alignment vertical="center" wrapText="1" shrinkToFit="1"/>
    </xf>
    <xf numFmtId="0" fontId="16" fillId="0" borderId="0" xfId="3" applyFont="1" applyBorder="1" applyAlignment="1" applyProtection="1">
      <alignment vertical="center" wrapText="1" shrinkToFit="1"/>
    </xf>
    <xf numFmtId="0" fontId="17" fillId="0" borderId="0" xfId="4"/>
    <xf numFmtId="0" fontId="16" fillId="0" borderId="21" xfId="3" applyFont="1" applyBorder="1" applyAlignment="1" applyProtection="1">
      <alignment vertical="center" wrapText="1" shrinkToFit="1"/>
    </xf>
    <xf numFmtId="0" fontId="18" fillId="0" borderId="0" xfId="5" applyFont="1" applyAlignment="1">
      <alignment horizontal="right" vertical="center"/>
    </xf>
    <xf numFmtId="0" fontId="19" fillId="0" borderId="21" xfId="3" applyFont="1" applyBorder="1" applyAlignment="1" applyProtection="1">
      <alignment wrapText="1"/>
    </xf>
    <xf numFmtId="0" fontId="20" fillId="0" borderId="0" xfId="3" applyFont="1" applyBorder="1" applyAlignment="1" applyProtection="1">
      <alignment vertical="center" wrapText="1" shrinkToFit="1"/>
    </xf>
    <xf numFmtId="0" fontId="19" fillId="0" borderId="23" xfId="3" applyFont="1" applyBorder="1" applyAlignment="1" applyProtection="1">
      <alignment wrapText="1"/>
    </xf>
    <xf numFmtId="0" fontId="15" fillId="0" borderId="24" xfId="3" applyFont="1" applyBorder="1" applyAlignment="1" applyProtection="1">
      <alignment vertical="center"/>
    </xf>
    <xf numFmtId="0" fontId="19" fillId="4" borderId="26" xfId="3" applyFont="1" applyFill="1" applyBorder="1" applyAlignment="1" applyProtection="1">
      <alignment horizontal="center" vertical="center" wrapText="1"/>
    </xf>
    <xf numFmtId="0" fontId="19" fillId="4" borderId="24" xfId="3" applyFont="1" applyFill="1" applyBorder="1" applyAlignment="1" applyProtection="1">
      <alignment horizontal="center" vertical="center" wrapText="1" shrinkToFit="1"/>
    </xf>
    <xf numFmtId="165" fontId="19" fillId="4" borderId="27" xfId="3" applyNumberFormat="1" applyFont="1" applyFill="1" applyBorder="1" applyAlignment="1" applyProtection="1">
      <alignment horizontal="center" vertical="center" wrapText="1"/>
    </xf>
    <xf numFmtId="0" fontId="15" fillId="4" borderId="26" xfId="3" applyFont="1" applyFill="1" applyBorder="1" applyAlignment="1" applyProtection="1">
      <alignment horizontal="center" vertical="center"/>
    </xf>
    <xf numFmtId="4" fontId="19" fillId="4" borderId="26" xfId="3" applyNumberFormat="1" applyFont="1" applyFill="1" applyBorder="1" applyAlignment="1" applyProtection="1">
      <alignment horizontal="center" vertical="center"/>
    </xf>
    <xf numFmtId="4" fontId="15" fillId="4" borderId="26" xfId="3" applyNumberFormat="1" applyFont="1" applyFill="1" applyBorder="1" applyAlignment="1" applyProtection="1">
      <alignment horizontal="center" vertical="center"/>
    </xf>
    <xf numFmtId="4" fontId="15" fillId="0" borderId="0" xfId="3" applyNumberFormat="1" applyFont="1" applyBorder="1" applyAlignment="1" applyProtection="1">
      <alignment horizontal="center" vertical="center"/>
    </xf>
    <xf numFmtId="0" fontId="19" fillId="0" borderId="27" xfId="3" applyFont="1" applyBorder="1" applyAlignment="1" applyProtection="1">
      <alignment horizontal="center" wrapText="1"/>
    </xf>
    <xf numFmtId="4" fontId="19" fillId="0" borderId="15" xfId="3" applyNumberFormat="1" applyFont="1" applyBorder="1" applyAlignment="1" applyProtection="1">
      <alignment horizontal="center" vertical="center"/>
    </xf>
    <xf numFmtId="0" fontId="22" fillId="0" borderId="27" xfId="3" applyFont="1" applyBorder="1" applyAlignment="1" applyProtection="1">
      <alignment horizontal="center" wrapText="1"/>
    </xf>
    <xf numFmtId="165" fontId="22" fillId="0" borderId="26" xfId="3" applyNumberFormat="1" applyFont="1" applyBorder="1" applyAlignment="1" applyProtection="1">
      <alignment horizontal="center"/>
    </xf>
    <xf numFmtId="4" fontId="15" fillId="0" borderId="26" xfId="3" applyNumberFormat="1" applyFont="1" applyBorder="1" applyAlignment="1" applyProtection="1">
      <alignment horizontal="center"/>
    </xf>
    <xf numFmtId="4" fontId="15" fillId="0" borderId="0" xfId="3" applyNumberFormat="1" applyFont="1" applyBorder="1" applyAlignment="1" applyProtection="1">
      <alignment horizontal="center"/>
    </xf>
    <xf numFmtId="4" fontId="17" fillId="0" borderId="0" xfId="4" applyNumberFormat="1"/>
    <xf numFmtId="165" fontId="23" fillId="0" borderId="15" xfId="3" applyNumberFormat="1" applyFont="1" applyBorder="1" applyAlignment="1" applyProtection="1">
      <alignment horizontal="center"/>
    </xf>
    <xf numFmtId="165" fontId="22" fillId="0" borderId="15" xfId="3" applyNumberFormat="1" applyFont="1" applyBorder="1" applyAlignment="1" applyProtection="1">
      <alignment horizontal="center"/>
    </xf>
    <xf numFmtId="0" fontId="22" fillId="0" borderId="28" xfId="3" applyFont="1" applyBorder="1" applyAlignment="1" applyProtection="1">
      <alignment horizontal="center"/>
    </xf>
    <xf numFmtId="165" fontId="22" fillId="0" borderId="28" xfId="3" applyNumberFormat="1" applyFont="1" applyBorder="1" applyAlignment="1" applyProtection="1">
      <alignment horizontal="center"/>
    </xf>
    <xf numFmtId="0" fontId="19" fillId="0" borderId="19" xfId="3" applyFont="1" applyBorder="1" applyAlignment="1" applyProtection="1">
      <alignment horizontal="center"/>
    </xf>
    <xf numFmtId="165" fontId="22" fillId="0" borderId="0" xfId="3" applyNumberFormat="1" applyFont="1" applyBorder="1" applyAlignment="1" applyProtection="1">
      <alignment horizontal="center"/>
    </xf>
    <xf numFmtId="4" fontId="22" fillId="0" borderId="0" xfId="3" applyNumberFormat="1" applyFont="1" applyBorder="1" applyAlignment="1" applyProtection="1">
      <alignment horizontal="center"/>
    </xf>
    <xf numFmtId="0" fontId="23" fillId="0" borderId="26" xfId="3" applyFont="1" applyBorder="1" applyAlignment="1" applyProtection="1">
      <alignment horizontal="center"/>
    </xf>
    <xf numFmtId="165" fontId="23" fillId="0" borderId="26" xfId="3" applyNumberFormat="1" applyFont="1" applyBorder="1" applyAlignment="1" applyProtection="1">
      <alignment horizontal="center"/>
    </xf>
    <xf numFmtId="0" fontId="19" fillId="0" borderId="24" xfId="3" applyFont="1" applyBorder="1" applyAlignment="1" applyProtection="1">
      <alignment horizontal="center"/>
    </xf>
    <xf numFmtId="165" fontId="23" fillId="0" borderId="23" xfId="3" applyNumberFormat="1" applyFont="1" applyBorder="1" applyAlignment="1" applyProtection="1">
      <alignment horizontal="center"/>
    </xf>
    <xf numFmtId="165" fontId="23" fillId="0" borderId="0" xfId="3" applyNumberFormat="1" applyFont="1" applyBorder="1" applyAlignment="1" applyProtection="1">
      <alignment horizontal="center"/>
    </xf>
    <xf numFmtId="0" fontId="23" fillId="0" borderId="18" xfId="3" applyFont="1" applyBorder="1" applyAlignment="1" applyProtection="1">
      <alignment horizontal="center"/>
    </xf>
    <xf numFmtId="0" fontId="22" fillId="0" borderId="19" xfId="3" applyFont="1" applyBorder="1" applyAlignment="1" applyProtection="1">
      <alignment horizontal="center" vertical="center"/>
    </xf>
    <xf numFmtId="165" fontId="23" fillId="0" borderId="19" xfId="3" applyNumberFormat="1" applyFont="1" applyBorder="1" applyAlignment="1" applyProtection="1">
      <alignment horizontal="center"/>
    </xf>
    <xf numFmtId="0" fontId="17" fillId="0" borderId="22" xfId="4" applyBorder="1"/>
    <xf numFmtId="0" fontId="24" fillId="0" borderId="28" xfId="3" applyFont="1" applyBorder="1" applyAlignment="1" applyProtection="1">
      <alignment horizontal="center" wrapText="1"/>
    </xf>
    <xf numFmtId="0" fontId="24" fillId="0" borderId="28" xfId="3" applyFont="1" applyBorder="1" applyAlignment="1" applyProtection="1">
      <alignment horizontal="center"/>
    </xf>
    <xf numFmtId="4" fontId="22" fillId="0" borderId="15" xfId="3" applyNumberFormat="1" applyFont="1" applyBorder="1" applyAlignment="1" applyProtection="1">
      <alignment horizontal="center"/>
    </xf>
    <xf numFmtId="0" fontId="24" fillId="0" borderId="26" xfId="3" applyFont="1" applyBorder="1" applyAlignment="1" applyProtection="1">
      <alignment horizontal="center" wrapText="1"/>
    </xf>
    <xf numFmtId="0" fontId="24" fillId="0" borderId="26" xfId="3" applyFont="1" applyBorder="1" applyAlignment="1" applyProtection="1">
      <alignment horizontal="center"/>
    </xf>
    <xf numFmtId="10" fontId="20" fillId="0" borderId="15" xfId="3" applyNumberFormat="1" applyFont="1" applyBorder="1" applyAlignment="1" applyProtection="1">
      <alignment horizontal="center"/>
    </xf>
    <xf numFmtId="10" fontId="20" fillId="0" borderId="0" xfId="3" applyNumberFormat="1" applyFont="1" applyBorder="1" applyAlignment="1" applyProtection="1">
      <alignment horizontal="center"/>
    </xf>
    <xf numFmtId="10" fontId="22" fillId="0" borderId="15" xfId="3" applyNumberFormat="1" applyFont="1" applyBorder="1" applyAlignment="1" applyProtection="1">
      <alignment horizontal="center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 indent="4"/>
    </xf>
    <xf numFmtId="0" fontId="0" fillId="2" borderId="8" xfId="0" applyFill="1" applyBorder="1" applyAlignment="1">
      <alignment horizontal="left" vertical="top" wrapText="1" indent="4"/>
    </xf>
    <xf numFmtId="0" fontId="0" fillId="2" borderId="3" xfId="0" applyFill="1" applyBorder="1" applyAlignment="1">
      <alignment horizontal="left" vertical="top" wrapText="1" indent="4"/>
    </xf>
    <xf numFmtId="0" fontId="0" fillId="2" borderId="6" xfId="0" applyFill="1" applyBorder="1" applyAlignment="1">
      <alignment horizontal="left" vertical="top" wrapText="1" indent="4"/>
    </xf>
    <xf numFmtId="0" fontId="0" fillId="2" borderId="9" xfId="0" applyFill="1" applyBorder="1" applyAlignment="1">
      <alignment horizontal="left" vertical="top" wrapText="1" indent="4"/>
    </xf>
    <xf numFmtId="0" fontId="0" fillId="2" borderId="7" xfId="0" applyFill="1" applyBorder="1" applyAlignment="1">
      <alignment horizontal="left" vertical="top" wrapText="1" indent="4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12" xfId="0" applyFont="1" applyBorder="1" applyAlignment="1">
      <alignment horizontal="left" vertical="top" wrapText="1" indent="8"/>
    </xf>
    <xf numFmtId="0" fontId="3" fillId="0" borderId="13" xfId="0" applyFont="1" applyBorder="1" applyAlignment="1">
      <alignment horizontal="left" vertical="top" wrapText="1" indent="8"/>
    </xf>
    <xf numFmtId="0" fontId="3" fillId="0" borderId="14" xfId="0" applyFont="1" applyBorder="1" applyAlignment="1">
      <alignment horizontal="left" vertical="top" wrapText="1" indent="8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 indent="8"/>
    </xf>
    <xf numFmtId="0" fontId="3" fillId="0" borderId="8" xfId="0" applyFont="1" applyBorder="1" applyAlignment="1">
      <alignment horizontal="left" vertical="top" wrapText="1" indent="8"/>
    </xf>
    <xf numFmtId="0" fontId="3" fillId="0" borderId="3" xfId="0" applyFont="1" applyBorder="1" applyAlignment="1">
      <alignment horizontal="left" vertical="top" wrapText="1" indent="8"/>
    </xf>
    <xf numFmtId="43" fontId="4" fillId="0" borderId="15" xfId="1" applyFont="1" applyBorder="1" applyAlignment="1">
      <alignment horizontal="center" vertical="center" wrapText="1"/>
    </xf>
    <xf numFmtId="1" fontId="22" fillId="0" borderId="15" xfId="3" applyNumberFormat="1" applyFont="1" applyBorder="1" applyAlignment="1" applyProtection="1">
      <alignment horizontal="center" vertical="center"/>
    </xf>
    <xf numFmtId="165" fontId="22" fillId="0" borderId="15" xfId="3" applyNumberFormat="1" applyFont="1" applyBorder="1" applyAlignment="1" applyProtection="1">
      <alignment horizontal="left" vertical="center" wrapText="1"/>
    </xf>
    <xf numFmtId="0" fontId="22" fillId="0" borderId="15" xfId="3" applyFont="1" applyBorder="1" applyAlignment="1" applyProtection="1">
      <alignment horizontal="center" vertical="center"/>
    </xf>
    <xf numFmtId="0" fontId="22" fillId="0" borderId="15" xfId="3" applyFont="1" applyBorder="1" applyAlignment="1" applyProtection="1">
      <alignment horizontal="center" vertical="center" wrapText="1"/>
    </xf>
    <xf numFmtId="0" fontId="17" fillId="0" borderId="0" xfId="4"/>
    <xf numFmtId="4" fontId="19" fillId="0" borderId="15" xfId="3" applyNumberFormat="1" applyFont="1" applyBorder="1" applyAlignment="1" applyProtection="1">
      <alignment horizontal="center" vertical="center"/>
    </xf>
    <xf numFmtId="4" fontId="21" fillId="0" borderId="15" xfId="3" applyNumberFormat="1" applyFont="1" applyBorder="1" applyAlignment="1" applyProtection="1">
      <alignment horizontal="center" vertical="center"/>
    </xf>
    <xf numFmtId="0" fontId="17" fillId="0" borderId="21" xfId="4" applyBorder="1"/>
    <xf numFmtId="0" fontId="16" fillId="0" borderId="19" xfId="3" applyFont="1" applyBorder="1" applyAlignment="1" applyProtection="1">
      <alignment horizontal="center" vertical="center" wrapText="1" shrinkToFit="1"/>
    </xf>
    <xf numFmtId="0" fontId="16" fillId="0" borderId="20" xfId="3" applyFont="1" applyBorder="1" applyAlignment="1" applyProtection="1">
      <alignment horizontal="center" vertical="center" wrapText="1" shrinkToFit="1"/>
    </xf>
    <xf numFmtId="0" fontId="16" fillId="0" borderId="0" xfId="3" applyFont="1" applyBorder="1" applyAlignment="1" applyProtection="1">
      <alignment horizontal="center" vertical="center" wrapText="1" shrinkToFit="1"/>
    </xf>
    <xf numFmtId="0" fontId="16" fillId="0" borderId="22" xfId="3" applyFont="1" applyBorder="1" applyAlignment="1" applyProtection="1">
      <alignment horizontal="center" vertical="center" wrapText="1" shrinkToFit="1"/>
    </xf>
    <xf numFmtId="0" fontId="16" fillId="3" borderId="0" xfId="3" applyFont="1" applyFill="1" applyBorder="1" applyAlignment="1" applyProtection="1">
      <alignment horizontal="center" vertical="center" wrapText="1" shrinkToFit="1"/>
    </xf>
    <xf numFmtId="0" fontId="16" fillId="3" borderId="22" xfId="3" applyFont="1" applyFill="1" applyBorder="1" applyAlignment="1" applyProtection="1">
      <alignment horizontal="center" vertical="center" wrapText="1" shrinkToFit="1"/>
    </xf>
    <xf numFmtId="0" fontId="16" fillId="3" borderId="24" xfId="3" applyFont="1" applyFill="1" applyBorder="1" applyAlignment="1" applyProtection="1">
      <alignment horizontal="center" vertical="center" wrapText="1" shrinkToFit="1"/>
    </xf>
    <xf numFmtId="0" fontId="16" fillId="3" borderId="25" xfId="3" applyFont="1" applyFill="1" applyBorder="1" applyAlignment="1" applyProtection="1">
      <alignment horizontal="center" vertical="center" wrapText="1" shrinkToFit="1"/>
    </xf>
    <xf numFmtId="0" fontId="17" fillId="0" borderId="15" xfId="4" applyBorder="1"/>
    <xf numFmtId="0" fontId="4" fillId="2" borderId="2" xfId="0" applyFont="1" applyFill="1" applyBorder="1" applyAlignment="1">
      <alignment horizontal="left" vertical="top" wrapText="1" indent="4"/>
    </xf>
    <xf numFmtId="0" fontId="25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6">
    <cellStyle name="Excel Built-in Explanatory Text" xfId="3" xr:uid="{1023E7C6-0CBE-4488-9740-AAB357718FB5}"/>
    <cellStyle name="Normal" xfId="0" builtinId="0"/>
    <cellStyle name="Normal 2" xfId="2" xr:uid="{E51F853A-1C1E-4470-B78A-545FBDCA14B5}"/>
    <cellStyle name="Normal 3" xfId="5" xr:uid="{2BD6B353-5B71-43EC-A267-65FE09DC3A40}"/>
    <cellStyle name="Normal 65" xfId="4" xr:uid="{C4726C19-E626-46A2-A7EC-B2BC2B76DE4A}"/>
    <cellStyle name="Vírgula" xfId="1" builtinId="3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74981</xdr:rowOff>
    </xdr:from>
    <xdr:to>
      <xdr:col>1</xdr:col>
      <xdr:colOff>1209675</xdr:colOff>
      <xdr:row>2</xdr:row>
      <xdr:rowOff>137541</xdr:rowOff>
    </xdr:to>
    <xdr:pic>
      <xdr:nvPicPr>
        <xdr:cNvPr id="2" name="Imagem 1" descr="Adm. 2025 | 2028">
          <a:extLst>
            <a:ext uri="{FF2B5EF4-FFF2-40B4-BE49-F238E27FC236}">
              <a16:creationId xmlns:a16="http://schemas.microsoft.com/office/drawing/2014/main" id="{490F2E35-CFDC-228A-493D-3341DE34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4981"/>
          <a:ext cx="1400175" cy="48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74981</xdr:rowOff>
    </xdr:from>
    <xdr:to>
      <xdr:col>1</xdr:col>
      <xdr:colOff>1209675</xdr:colOff>
      <xdr:row>2</xdr:row>
      <xdr:rowOff>4191</xdr:rowOff>
    </xdr:to>
    <xdr:pic>
      <xdr:nvPicPr>
        <xdr:cNvPr id="2" name="Imagem 1" descr="Adm. 2025 | 2028">
          <a:extLst>
            <a:ext uri="{FF2B5EF4-FFF2-40B4-BE49-F238E27FC236}">
              <a16:creationId xmlns:a16="http://schemas.microsoft.com/office/drawing/2014/main" id="{F4463EE7-6B19-4F8D-BCB4-E8938274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4981"/>
          <a:ext cx="1400175" cy="48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114300</xdr:rowOff>
    </xdr:from>
    <xdr:to>
      <xdr:col>1</xdr:col>
      <xdr:colOff>2485362</xdr:colOff>
      <xdr:row>3</xdr:row>
      <xdr:rowOff>247650</xdr:rowOff>
    </xdr:to>
    <xdr:pic>
      <xdr:nvPicPr>
        <xdr:cNvPr id="3" name="Imagem 2" descr="Adm. 2025 | 2028">
          <a:extLst>
            <a:ext uri="{FF2B5EF4-FFF2-40B4-BE49-F238E27FC236}">
              <a16:creationId xmlns:a16="http://schemas.microsoft.com/office/drawing/2014/main" id="{11788F48-E4D4-453F-9329-7CE6B2F9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14300"/>
          <a:ext cx="210436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obras\admin.%202021-2024\1_EDUCA&#199;&#195;O\Creche%20Ravenopolis\_obras\admin.%202021-2024\Rua%20Jacarand&#225;-%20Alto%20Cabral\vania%20obras\planilha%20reforma%20campo%20da%20liga%20(Reparado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COMPOSIÇÃO_01"/>
      <sheetName val="MEMÓRIA_DE_CALCULO"/>
      <sheetName val="CRONOGRAMA_2"/>
    </sheetNames>
    <sheetDataSet>
      <sheetData sheetId="0">
        <row r="9">
          <cell r="A9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5"/>
  <sheetViews>
    <sheetView view="pageBreakPreview" zoomScaleNormal="100" zoomScaleSheetLayoutView="100" workbookViewId="0">
      <pane ySplit="4" topLeftCell="A516" activePane="bottomLeft" state="frozen"/>
      <selection pane="bottomLeft" activeCell="G537" sqref="G537"/>
    </sheetView>
  </sheetViews>
  <sheetFormatPr defaultRowHeight="12.75"/>
  <cols>
    <col min="1" max="1" width="6.83203125" customWidth="1"/>
    <col min="2" max="2" width="98" customWidth="1"/>
    <col min="3" max="3" width="10.5" customWidth="1"/>
    <col min="4" max="4" width="14" style="41" customWidth="1"/>
    <col min="5" max="5" width="17.33203125" style="35" customWidth="1"/>
    <col min="6" max="6" width="18.6640625" style="35" bestFit="1" customWidth="1"/>
    <col min="7" max="7" width="18.6640625" style="27" customWidth="1"/>
    <col min="9" max="9" width="17.33203125" customWidth="1"/>
    <col min="10" max="11" width="16.6640625" customWidth="1"/>
    <col min="13" max="13" width="23.33203125" customWidth="1"/>
  </cols>
  <sheetData>
    <row r="1" spans="1:13" ht="22.5" customHeight="1">
      <c r="A1" s="107" t="s">
        <v>0</v>
      </c>
      <c r="B1" s="108"/>
      <c r="C1" s="113" t="s">
        <v>1</v>
      </c>
      <c r="D1" s="114"/>
      <c r="E1" s="115"/>
      <c r="F1" s="1"/>
      <c r="G1" s="45" t="s">
        <v>2</v>
      </c>
      <c r="M1" s="41">
        <f>G545</f>
        <v>3176970.4900000007</v>
      </c>
    </row>
    <row r="2" spans="1:13" ht="11.1" customHeight="1">
      <c r="A2" s="109"/>
      <c r="B2" s="110"/>
      <c r="C2" s="116"/>
      <c r="D2" s="117"/>
      <c r="E2" s="118"/>
      <c r="F2" s="42"/>
      <c r="G2" s="119" t="s">
        <v>3</v>
      </c>
      <c r="J2" s="22" t="s">
        <v>972</v>
      </c>
      <c r="K2" s="22" t="s">
        <v>974</v>
      </c>
    </row>
    <row r="3" spans="1:13" ht="14.25" customHeight="1">
      <c r="A3" s="111"/>
      <c r="B3" s="112"/>
      <c r="C3" s="121" t="s">
        <v>4</v>
      </c>
      <c r="D3" s="122"/>
      <c r="E3" s="123"/>
      <c r="F3" s="43"/>
      <c r="G3" s="120"/>
      <c r="J3" s="23">
        <v>0.27700000000000002</v>
      </c>
      <c r="K3" s="23">
        <v>1.2129000000000001</v>
      </c>
    </row>
    <row r="4" spans="1:13" ht="11.25" customHeight="1">
      <c r="A4" s="3" t="s">
        <v>5</v>
      </c>
      <c r="B4" s="4" t="s">
        <v>6</v>
      </c>
      <c r="C4" s="3" t="s">
        <v>7</v>
      </c>
      <c r="D4" s="36" t="s">
        <v>8</v>
      </c>
      <c r="E4" s="28" t="s">
        <v>9</v>
      </c>
      <c r="F4" s="28" t="s">
        <v>976</v>
      </c>
      <c r="G4" s="24" t="s">
        <v>10</v>
      </c>
      <c r="I4" s="5" t="s">
        <v>971</v>
      </c>
    </row>
    <row r="5" spans="1:13" ht="10.5" customHeight="1">
      <c r="A5" s="6"/>
      <c r="B5" s="6"/>
      <c r="C5" s="6"/>
      <c r="D5" s="37"/>
      <c r="E5" s="29"/>
      <c r="F5" s="29"/>
      <c r="G5" s="25"/>
      <c r="I5" s="6"/>
      <c r="K5" t="s">
        <v>975</v>
      </c>
    </row>
    <row r="6" spans="1:13" ht="12.75" customHeight="1">
      <c r="A6" s="7" t="s">
        <v>11</v>
      </c>
      <c r="B6" s="8" t="s">
        <v>12</v>
      </c>
      <c r="C6" s="9"/>
      <c r="D6" s="30"/>
      <c r="E6" s="30"/>
      <c r="F6" s="30"/>
      <c r="G6" s="46">
        <f>SUM(G7:G15)</f>
        <v>98364.160000000003</v>
      </c>
      <c r="I6" s="9"/>
      <c r="J6" s="9" t="s">
        <v>973</v>
      </c>
      <c r="K6" s="9" t="s">
        <v>973</v>
      </c>
    </row>
    <row r="7" spans="1:13" ht="11.25" customHeight="1">
      <c r="A7" s="10" t="s">
        <v>13</v>
      </c>
      <c r="B7" s="11" t="s">
        <v>14</v>
      </c>
      <c r="C7" s="10" t="s">
        <v>15</v>
      </c>
      <c r="D7" s="38">
        <v>6</v>
      </c>
      <c r="E7" s="31">
        <f>K7</f>
        <v>565.37</v>
      </c>
      <c r="F7" s="31">
        <f>ROUND(E7+(E7*$J$3),2)</f>
        <v>721.98</v>
      </c>
      <c r="G7" s="18">
        <f>ROUND(F7*D7,2)</f>
        <v>4331.88</v>
      </c>
      <c r="I7" s="12">
        <v>353.38</v>
      </c>
      <c r="J7" s="12">
        <f>ROUND(I7-(I7*$J$3),2)</f>
        <v>255.49</v>
      </c>
      <c r="K7" s="12">
        <f>ROUND(J7+(J7*$K$3),2)</f>
        <v>565.37</v>
      </c>
    </row>
    <row r="8" spans="1:13" ht="11.25" customHeight="1">
      <c r="A8" s="10" t="s">
        <v>16</v>
      </c>
      <c r="B8" s="11" t="s">
        <v>17</v>
      </c>
      <c r="C8" s="10" t="s">
        <v>18</v>
      </c>
      <c r="D8" s="38">
        <v>1</v>
      </c>
      <c r="E8" s="31">
        <f t="shared" ref="E8:E15" si="0">K8</f>
        <v>1794.48</v>
      </c>
      <c r="F8" s="31">
        <f t="shared" ref="F8:F15" si="1">ROUND(E8+(E8*$J$3),2)</f>
        <v>2291.5500000000002</v>
      </c>
      <c r="G8" s="18">
        <f t="shared" ref="G8:G15" si="2">ROUND(F8*D8,2)</f>
        <v>2291.5500000000002</v>
      </c>
      <c r="I8" s="13">
        <v>1121.6099999999999</v>
      </c>
      <c r="J8" s="12">
        <f t="shared" ref="J8:J71" si="3">ROUND(I8-(I8*$J$3),2)</f>
        <v>810.92</v>
      </c>
      <c r="K8" s="12">
        <f t="shared" ref="K8:K71" si="4">ROUND(J8+(J8*$K$3),2)</f>
        <v>1794.48</v>
      </c>
    </row>
    <row r="9" spans="1:13" ht="11.25" customHeight="1">
      <c r="A9" s="10" t="s">
        <v>19</v>
      </c>
      <c r="B9" s="11" t="s">
        <v>20</v>
      </c>
      <c r="C9" s="10" t="s">
        <v>18</v>
      </c>
      <c r="D9" s="38">
        <v>1</v>
      </c>
      <c r="E9" s="31">
        <f t="shared" si="0"/>
        <v>2441.1999999999998</v>
      </c>
      <c r="F9" s="31">
        <f t="shared" si="1"/>
        <v>3117.41</v>
      </c>
      <c r="G9" s="18">
        <f t="shared" si="2"/>
        <v>3117.41</v>
      </c>
      <c r="I9" s="13">
        <v>1525.82</v>
      </c>
      <c r="J9" s="12">
        <f t="shared" si="3"/>
        <v>1103.17</v>
      </c>
      <c r="K9" s="12">
        <f t="shared" si="4"/>
        <v>2441.1999999999998</v>
      </c>
    </row>
    <row r="10" spans="1:13" ht="11.25" customHeight="1">
      <c r="A10" s="10" t="s">
        <v>21</v>
      </c>
      <c r="B10" s="11" t="s">
        <v>22</v>
      </c>
      <c r="C10" s="10" t="s">
        <v>18</v>
      </c>
      <c r="D10" s="38">
        <v>1</v>
      </c>
      <c r="E10" s="31">
        <f t="shared" si="0"/>
        <v>420.87</v>
      </c>
      <c r="F10" s="31">
        <f t="shared" si="1"/>
        <v>537.45000000000005</v>
      </c>
      <c r="G10" s="18">
        <f t="shared" si="2"/>
        <v>537.45000000000005</v>
      </c>
      <c r="I10" s="12">
        <v>263.06</v>
      </c>
      <c r="J10" s="12">
        <f t="shared" si="3"/>
        <v>190.19</v>
      </c>
      <c r="K10" s="12">
        <f t="shared" si="4"/>
        <v>420.87</v>
      </c>
    </row>
    <row r="11" spans="1:13" ht="11.25" customHeight="1">
      <c r="A11" s="10" t="s">
        <v>23</v>
      </c>
      <c r="B11" s="11" t="s">
        <v>24</v>
      </c>
      <c r="C11" s="10" t="s">
        <v>15</v>
      </c>
      <c r="D11" s="38">
        <v>40</v>
      </c>
      <c r="E11" s="31">
        <f t="shared" si="0"/>
        <v>562.32000000000005</v>
      </c>
      <c r="F11" s="31">
        <f t="shared" si="1"/>
        <v>718.08</v>
      </c>
      <c r="G11" s="18">
        <f t="shared" si="2"/>
        <v>28723.200000000001</v>
      </c>
      <c r="I11" s="12">
        <v>351.47</v>
      </c>
      <c r="J11" s="12">
        <f t="shared" si="3"/>
        <v>254.11</v>
      </c>
      <c r="K11" s="12">
        <f t="shared" si="4"/>
        <v>562.32000000000005</v>
      </c>
    </row>
    <row r="12" spans="1:13" ht="11.25" customHeight="1">
      <c r="A12" s="10" t="s">
        <v>25</v>
      </c>
      <c r="B12" s="11" t="s">
        <v>26</v>
      </c>
      <c r="C12" s="10" t="s">
        <v>15</v>
      </c>
      <c r="D12" s="38">
        <v>890.73</v>
      </c>
      <c r="E12" s="31">
        <f t="shared" si="0"/>
        <v>14.8</v>
      </c>
      <c r="F12" s="31">
        <f t="shared" si="1"/>
        <v>18.899999999999999</v>
      </c>
      <c r="G12" s="18">
        <f t="shared" si="2"/>
        <v>16834.8</v>
      </c>
      <c r="I12" s="12">
        <v>9.26</v>
      </c>
      <c r="J12" s="12">
        <f t="shared" si="3"/>
        <v>6.69</v>
      </c>
      <c r="K12" s="12">
        <f t="shared" si="4"/>
        <v>14.8</v>
      </c>
    </row>
    <row r="13" spans="1:13" ht="11.25" customHeight="1">
      <c r="A13" s="10" t="s">
        <v>27</v>
      </c>
      <c r="B13" s="11" t="s">
        <v>28</v>
      </c>
      <c r="C13" s="10" t="s">
        <v>29</v>
      </c>
      <c r="D13" s="38">
        <v>35</v>
      </c>
      <c r="E13" s="31">
        <f t="shared" si="0"/>
        <v>103.32</v>
      </c>
      <c r="F13" s="31">
        <f t="shared" si="1"/>
        <v>131.94</v>
      </c>
      <c r="G13" s="18">
        <f t="shared" si="2"/>
        <v>4617.8999999999996</v>
      </c>
      <c r="I13" s="12">
        <v>64.58</v>
      </c>
      <c r="J13" s="12">
        <f t="shared" si="3"/>
        <v>46.69</v>
      </c>
      <c r="K13" s="12">
        <f t="shared" si="4"/>
        <v>103.32</v>
      </c>
    </row>
    <row r="14" spans="1:13" ht="11.25" customHeight="1">
      <c r="A14" s="10" t="s">
        <v>30</v>
      </c>
      <c r="B14" s="11" t="s">
        <v>31</v>
      </c>
      <c r="C14" s="10" t="s">
        <v>15</v>
      </c>
      <c r="D14" s="38">
        <v>100</v>
      </c>
      <c r="E14" s="31">
        <f t="shared" si="0"/>
        <v>288.39</v>
      </c>
      <c r="F14" s="31">
        <f t="shared" si="1"/>
        <v>368.27</v>
      </c>
      <c r="G14" s="18">
        <f t="shared" si="2"/>
        <v>36827</v>
      </c>
      <c r="I14" s="12">
        <v>180.25</v>
      </c>
      <c r="J14" s="12">
        <f t="shared" si="3"/>
        <v>130.32</v>
      </c>
      <c r="K14" s="12">
        <f t="shared" si="4"/>
        <v>288.39</v>
      </c>
    </row>
    <row r="15" spans="1:13" ht="11.25" customHeight="1">
      <c r="A15" s="10" t="s">
        <v>32</v>
      </c>
      <c r="B15" s="11" t="s">
        <v>33</v>
      </c>
      <c r="C15" s="10" t="s">
        <v>15</v>
      </c>
      <c r="D15" s="38">
        <v>1.5</v>
      </c>
      <c r="E15" s="31">
        <f t="shared" si="0"/>
        <v>565.37</v>
      </c>
      <c r="F15" s="31">
        <f t="shared" si="1"/>
        <v>721.98</v>
      </c>
      <c r="G15" s="18">
        <f t="shared" si="2"/>
        <v>1082.97</v>
      </c>
      <c r="I15" s="12">
        <v>353.38</v>
      </c>
      <c r="J15" s="12">
        <f t="shared" si="3"/>
        <v>255.49</v>
      </c>
      <c r="K15" s="12">
        <f t="shared" si="4"/>
        <v>565.37</v>
      </c>
    </row>
    <row r="16" spans="1:13" ht="9.9499999999999993" customHeight="1">
      <c r="A16" s="14"/>
      <c r="B16" s="14"/>
      <c r="C16" s="14"/>
      <c r="D16" s="39"/>
      <c r="E16" s="32"/>
      <c r="F16" s="32"/>
      <c r="G16" s="26"/>
      <c r="I16" s="14"/>
      <c r="J16" s="12"/>
      <c r="K16" s="12"/>
    </row>
    <row r="17" spans="1:11" ht="12.75" customHeight="1">
      <c r="A17" s="7" t="s">
        <v>34</v>
      </c>
      <c r="B17" s="8" t="s">
        <v>35</v>
      </c>
      <c r="C17" s="9"/>
      <c r="D17" s="30"/>
      <c r="E17" s="30"/>
      <c r="F17" s="30"/>
      <c r="G17" s="46">
        <f>SUM(G18:G29)</f>
        <v>16644.649999999998</v>
      </c>
      <c r="I17" s="9"/>
      <c r="J17" s="12"/>
      <c r="K17" s="12"/>
    </row>
    <row r="18" spans="1:11" ht="11.25" customHeight="1">
      <c r="A18" s="10" t="s">
        <v>36</v>
      </c>
      <c r="B18" s="11" t="s">
        <v>37</v>
      </c>
      <c r="C18" s="10" t="s">
        <v>38</v>
      </c>
      <c r="D18" s="38">
        <v>172.35</v>
      </c>
      <c r="E18" s="31">
        <f>K18</f>
        <v>11.18</v>
      </c>
      <c r="F18" s="31">
        <f>ROUND(E18+(E18*$J$3),2)</f>
        <v>14.28</v>
      </c>
      <c r="G18" s="18">
        <f>ROUND(F18*D18,2)</f>
        <v>2461.16</v>
      </c>
      <c r="I18" s="12">
        <v>6.99</v>
      </c>
      <c r="J18" s="12">
        <f t="shared" si="3"/>
        <v>5.05</v>
      </c>
      <c r="K18" s="12">
        <f t="shared" si="4"/>
        <v>11.18</v>
      </c>
    </row>
    <row r="19" spans="1:11" ht="11.25" customHeight="1">
      <c r="A19" s="10" t="s">
        <v>39</v>
      </c>
      <c r="B19" s="11" t="s">
        <v>40</v>
      </c>
      <c r="C19" s="10" t="s">
        <v>38</v>
      </c>
      <c r="D19" s="38">
        <v>97.64</v>
      </c>
      <c r="E19" s="31">
        <f>K19</f>
        <v>45.96</v>
      </c>
      <c r="F19" s="31">
        <f t="shared" ref="F19:F29" si="5">ROUND(E19+(E19*$J$3),2)</f>
        <v>58.69</v>
      </c>
      <c r="G19" s="18">
        <f t="shared" ref="G19:G29" si="6">ROUND(F19*D19,2)</f>
        <v>5730.49</v>
      </c>
      <c r="I19" s="12">
        <v>28.73</v>
      </c>
      <c r="J19" s="12">
        <f t="shared" si="3"/>
        <v>20.77</v>
      </c>
      <c r="K19" s="12">
        <f t="shared" si="4"/>
        <v>45.96</v>
      </c>
    </row>
    <row r="20" spans="1:11" ht="11.25" customHeight="1">
      <c r="A20" s="10" t="s">
        <v>41</v>
      </c>
      <c r="B20" s="11" t="s">
        <v>42</v>
      </c>
      <c r="C20" s="10" t="s">
        <v>15</v>
      </c>
      <c r="D20" s="38">
        <v>193.93</v>
      </c>
      <c r="E20" s="31">
        <f>K20</f>
        <v>20.36</v>
      </c>
      <c r="F20" s="31">
        <f t="shared" si="5"/>
        <v>26</v>
      </c>
      <c r="G20" s="18">
        <f t="shared" si="6"/>
        <v>5042.18</v>
      </c>
      <c r="I20" s="12">
        <v>12.73</v>
      </c>
      <c r="J20" s="12">
        <f t="shared" si="3"/>
        <v>9.1999999999999993</v>
      </c>
      <c r="K20" s="12">
        <f t="shared" si="4"/>
        <v>20.36</v>
      </c>
    </row>
    <row r="21" spans="1:11" ht="11.25" customHeight="1">
      <c r="A21" s="10" t="s">
        <v>43</v>
      </c>
      <c r="B21" s="11" t="s">
        <v>44</v>
      </c>
      <c r="C21" s="10" t="s">
        <v>38</v>
      </c>
      <c r="D21" s="38">
        <v>66.59</v>
      </c>
      <c r="E21" s="31">
        <f>K21</f>
        <v>11.18</v>
      </c>
      <c r="F21" s="31">
        <f t="shared" si="5"/>
        <v>14.28</v>
      </c>
      <c r="G21" s="18">
        <f t="shared" si="6"/>
        <v>950.91</v>
      </c>
      <c r="I21" s="12">
        <v>6.99</v>
      </c>
      <c r="J21" s="12">
        <f t="shared" si="3"/>
        <v>5.05</v>
      </c>
      <c r="K21" s="12">
        <f t="shared" si="4"/>
        <v>11.18</v>
      </c>
    </row>
    <row r="22" spans="1:11" ht="11.25" customHeight="1">
      <c r="A22" s="14"/>
      <c r="B22" s="4" t="s">
        <v>45</v>
      </c>
      <c r="C22" s="14"/>
      <c r="D22" s="39"/>
      <c r="E22" s="31"/>
      <c r="F22" s="31"/>
      <c r="G22" s="18"/>
      <c r="I22" s="14"/>
      <c r="J22" s="12"/>
      <c r="K22" s="12"/>
    </row>
    <row r="23" spans="1:11" ht="11.25" customHeight="1">
      <c r="A23" s="10" t="s">
        <v>46</v>
      </c>
      <c r="B23" s="11" t="s">
        <v>40</v>
      </c>
      <c r="C23" s="10" t="s">
        <v>38</v>
      </c>
      <c r="D23" s="38">
        <v>15.62</v>
      </c>
      <c r="E23" s="31">
        <f>K23</f>
        <v>45.96</v>
      </c>
      <c r="F23" s="31">
        <f t="shared" si="5"/>
        <v>58.69</v>
      </c>
      <c r="G23" s="18">
        <f t="shared" si="6"/>
        <v>916.74</v>
      </c>
      <c r="I23" s="12">
        <v>28.73</v>
      </c>
      <c r="J23" s="12">
        <f t="shared" si="3"/>
        <v>20.77</v>
      </c>
      <c r="K23" s="12">
        <f t="shared" si="4"/>
        <v>45.96</v>
      </c>
    </row>
    <row r="24" spans="1:11" ht="11.25" customHeight="1">
      <c r="A24" s="10" t="s">
        <v>47</v>
      </c>
      <c r="B24" s="11" t="s">
        <v>42</v>
      </c>
      <c r="C24" s="10" t="s">
        <v>15</v>
      </c>
      <c r="D24" s="38">
        <v>27.71</v>
      </c>
      <c r="E24" s="31">
        <f>K24</f>
        <v>20.36</v>
      </c>
      <c r="F24" s="31">
        <f t="shared" si="5"/>
        <v>26</v>
      </c>
      <c r="G24" s="18">
        <f t="shared" si="6"/>
        <v>720.46</v>
      </c>
      <c r="I24" s="12">
        <v>12.73</v>
      </c>
      <c r="J24" s="12">
        <f t="shared" si="3"/>
        <v>9.1999999999999993</v>
      </c>
      <c r="K24" s="12">
        <f t="shared" si="4"/>
        <v>20.36</v>
      </c>
    </row>
    <row r="25" spans="1:11" ht="11.25" customHeight="1">
      <c r="A25" s="10" t="s">
        <v>48</v>
      </c>
      <c r="B25" s="11" t="s">
        <v>44</v>
      </c>
      <c r="C25" s="10" t="s">
        <v>38</v>
      </c>
      <c r="D25" s="38">
        <v>9.1999999999999993</v>
      </c>
      <c r="E25" s="31">
        <f>K25</f>
        <v>11.18</v>
      </c>
      <c r="F25" s="31">
        <f t="shared" si="5"/>
        <v>14.28</v>
      </c>
      <c r="G25" s="18">
        <f t="shared" si="6"/>
        <v>131.38</v>
      </c>
      <c r="I25" s="12">
        <v>6.99</v>
      </c>
      <c r="J25" s="12">
        <f t="shared" si="3"/>
        <v>5.05</v>
      </c>
      <c r="K25" s="12">
        <f t="shared" si="4"/>
        <v>11.18</v>
      </c>
    </row>
    <row r="26" spans="1:11" ht="11.25" customHeight="1">
      <c r="A26" s="14"/>
      <c r="B26" s="4" t="s">
        <v>49</v>
      </c>
      <c r="C26" s="14"/>
      <c r="D26" s="39"/>
      <c r="E26" s="31"/>
      <c r="F26" s="31"/>
      <c r="G26" s="18"/>
      <c r="I26" s="14"/>
      <c r="J26" s="12"/>
      <c r="K26" s="12"/>
    </row>
    <row r="27" spans="1:11" ht="11.25" customHeight="1">
      <c r="A27" s="10" t="s">
        <v>50</v>
      </c>
      <c r="B27" s="11" t="s">
        <v>40</v>
      </c>
      <c r="C27" s="10" t="s">
        <v>38</v>
      </c>
      <c r="D27" s="38">
        <v>5.78</v>
      </c>
      <c r="E27" s="31">
        <f>K27</f>
        <v>45.96</v>
      </c>
      <c r="F27" s="31">
        <f t="shared" si="5"/>
        <v>58.69</v>
      </c>
      <c r="G27" s="18">
        <f t="shared" si="6"/>
        <v>339.23</v>
      </c>
      <c r="I27" s="12">
        <v>28.73</v>
      </c>
      <c r="J27" s="12">
        <f t="shared" si="3"/>
        <v>20.77</v>
      </c>
      <c r="K27" s="12">
        <f t="shared" si="4"/>
        <v>45.96</v>
      </c>
    </row>
    <row r="28" spans="1:11" ht="11.25" customHeight="1">
      <c r="A28" s="10" t="s">
        <v>51</v>
      </c>
      <c r="B28" s="11" t="s">
        <v>42</v>
      </c>
      <c r="C28" s="10" t="s">
        <v>15</v>
      </c>
      <c r="D28" s="38">
        <v>12.96</v>
      </c>
      <c r="E28" s="31">
        <f>K28</f>
        <v>20.36</v>
      </c>
      <c r="F28" s="31">
        <f t="shared" si="5"/>
        <v>26</v>
      </c>
      <c r="G28" s="18">
        <f t="shared" si="6"/>
        <v>336.96</v>
      </c>
      <c r="I28" s="12">
        <v>12.73</v>
      </c>
      <c r="J28" s="12">
        <f t="shared" si="3"/>
        <v>9.1999999999999993</v>
      </c>
      <c r="K28" s="12">
        <f t="shared" si="4"/>
        <v>20.36</v>
      </c>
    </row>
    <row r="29" spans="1:11" ht="11.25" customHeight="1">
      <c r="A29" s="10" t="s">
        <v>52</v>
      </c>
      <c r="B29" s="11" t="s">
        <v>44</v>
      </c>
      <c r="C29" s="10" t="s">
        <v>38</v>
      </c>
      <c r="D29" s="38">
        <v>1.06</v>
      </c>
      <c r="E29" s="33">
        <f>K29</f>
        <v>11.18</v>
      </c>
      <c r="F29" s="31">
        <f t="shared" si="5"/>
        <v>14.28</v>
      </c>
      <c r="G29" s="18">
        <f t="shared" si="6"/>
        <v>15.14</v>
      </c>
      <c r="I29" s="12">
        <v>6.99</v>
      </c>
      <c r="J29" s="12">
        <f t="shared" si="3"/>
        <v>5.05</v>
      </c>
      <c r="K29" s="12">
        <f t="shared" si="4"/>
        <v>11.18</v>
      </c>
    </row>
    <row r="30" spans="1:11" ht="9.9499999999999993" customHeight="1">
      <c r="A30" s="14"/>
      <c r="B30" s="14"/>
      <c r="C30" s="14"/>
      <c r="D30" s="39"/>
      <c r="E30" s="32"/>
      <c r="F30" s="32"/>
      <c r="G30" s="26"/>
      <c r="I30" s="14"/>
      <c r="J30" s="12"/>
      <c r="K30" s="12"/>
    </row>
    <row r="31" spans="1:11" ht="12.75" customHeight="1">
      <c r="A31" s="7" t="s">
        <v>53</v>
      </c>
      <c r="B31" s="8" t="s">
        <v>54</v>
      </c>
      <c r="C31" s="9"/>
      <c r="D31" s="30"/>
      <c r="E31" s="30"/>
      <c r="F31" s="30"/>
      <c r="G31" s="46">
        <f>SUM(G32:G61)</f>
        <v>174110.03999999998</v>
      </c>
      <c r="I31" s="9"/>
      <c r="J31" s="12"/>
      <c r="K31" s="12"/>
    </row>
    <row r="32" spans="1:11" ht="11.25" customHeight="1">
      <c r="A32" s="14"/>
      <c r="B32" s="4" t="s">
        <v>55</v>
      </c>
      <c r="C32" s="14"/>
      <c r="D32" s="39"/>
      <c r="E32" s="32"/>
      <c r="F32" s="32"/>
      <c r="G32" s="26"/>
      <c r="I32" s="14"/>
      <c r="J32" s="12"/>
      <c r="K32" s="12"/>
    </row>
    <row r="33" spans="1:11" ht="11.25" customHeight="1">
      <c r="A33" s="10" t="s">
        <v>56</v>
      </c>
      <c r="B33" s="11" t="s">
        <v>57</v>
      </c>
      <c r="C33" s="10" t="s">
        <v>15</v>
      </c>
      <c r="D33" s="38">
        <v>73.56</v>
      </c>
      <c r="E33" s="33">
        <f>K33</f>
        <v>32.6</v>
      </c>
      <c r="F33" s="31">
        <f t="shared" ref="F33:F61" si="7">ROUND(E33+(E33*$J$3),2)</f>
        <v>41.63</v>
      </c>
      <c r="G33" s="18">
        <f t="shared" ref="G33" si="8">ROUND(F33*D33,2)</f>
        <v>3062.3</v>
      </c>
      <c r="I33" s="12">
        <v>20.37</v>
      </c>
      <c r="J33" s="12">
        <f t="shared" si="3"/>
        <v>14.73</v>
      </c>
      <c r="K33" s="12">
        <f t="shared" si="4"/>
        <v>32.6</v>
      </c>
    </row>
    <row r="34" spans="1:11" ht="11.25" customHeight="1">
      <c r="A34" s="10" t="s">
        <v>58</v>
      </c>
      <c r="B34" s="11" t="s">
        <v>59</v>
      </c>
      <c r="C34" s="10" t="s">
        <v>15</v>
      </c>
      <c r="D34" s="38">
        <v>149.56</v>
      </c>
      <c r="E34" s="33">
        <f>K34</f>
        <v>57.36</v>
      </c>
      <c r="F34" s="31">
        <f t="shared" si="7"/>
        <v>73.25</v>
      </c>
      <c r="G34" s="18">
        <f t="shared" ref="G34:G61" si="9">ROUND(F34*D34,2)</f>
        <v>10955.27</v>
      </c>
      <c r="I34" s="12">
        <v>35.85</v>
      </c>
      <c r="J34" s="12">
        <f t="shared" si="3"/>
        <v>25.92</v>
      </c>
      <c r="K34" s="12">
        <f t="shared" si="4"/>
        <v>57.36</v>
      </c>
    </row>
    <row r="35" spans="1:11" ht="11.25" customHeight="1">
      <c r="A35" s="10" t="s">
        <v>60</v>
      </c>
      <c r="B35" s="11" t="s">
        <v>61</v>
      </c>
      <c r="C35" s="10" t="s">
        <v>62</v>
      </c>
      <c r="D35" s="38">
        <v>920.18</v>
      </c>
      <c r="E35" s="33">
        <f>K35</f>
        <v>14.41</v>
      </c>
      <c r="F35" s="31">
        <f t="shared" si="7"/>
        <v>18.399999999999999</v>
      </c>
      <c r="G35" s="18">
        <f t="shared" si="9"/>
        <v>16931.310000000001</v>
      </c>
      <c r="I35" s="12">
        <v>9</v>
      </c>
      <c r="J35" s="12">
        <f t="shared" si="3"/>
        <v>6.51</v>
      </c>
      <c r="K35" s="12">
        <f t="shared" si="4"/>
        <v>14.41</v>
      </c>
    </row>
    <row r="36" spans="1:11" ht="11.25" customHeight="1">
      <c r="A36" s="10" t="s">
        <v>63</v>
      </c>
      <c r="B36" s="11" t="s">
        <v>64</v>
      </c>
      <c r="C36" s="10" t="s">
        <v>62</v>
      </c>
      <c r="D36" s="38">
        <v>130.09</v>
      </c>
      <c r="E36" s="33">
        <f>K36</f>
        <v>14.01</v>
      </c>
      <c r="F36" s="31">
        <f t="shared" si="7"/>
        <v>17.89</v>
      </c>
      <c r="G36" s="18">
        <f t="shared" si="9"/>
        <v>2327.31</v>
      </c>
      <c r="I36" s="12">
        <v>8.76</v>
      </c>
      <c r="J36" s="12">
        <f t="shared" si="3"/>
        <v>6.33</v>
      </c>
      <c r="K36" s="12">
        <f t="shared" si="4"/>
        <v>14.01</v>
      </c>
    </row>
    <row r="37" spans="1:11" ht="11.25" customHeight="1">
      <c r="A37" s="10" t="s">
        <v>65</v>
      </c>
      <c r="B37" s="11" t="s">
        <v>66</v>
      </c>
      <c r="C37" s="10" t="s">
        <v>38</v>
      </c>
      <c r="D37" s="38">
        <v>16.600000000000001</v>
      </c>
      <c r="E37" s="33">
        <f>K37</f>
        <v>735.3</v>
      </c>
      <c r="F37" s="31">
        <f t="shared" si="7"/>
        <v>938.98</v>
      </c>
      <c r="G37" s="18">
        <f t="shared" si="9"/>
        <v>15587.07</v>
      </c>
      <c r="I37" s="12">
        <v>459.59</v>
      </c>
      <c r="J37" s="12">
        <f t="shared" si="3"/>
        <v>332.28</v>
      </c>
      <c r="K37" s="12">
        <f t="shared" si="4"/>
        <v>735.3</v>
      </c>
    </row>
    <row r="38" spans="1:11" ht="11.25" customHeight="1">
      <c r="A38" s="14"/>
      <c r="B38" s="4" t="s">
        <v>67</v>
      </c>
      <c r="C38" s="14"/>
      <c r="D38" s="39"/>
      <c r="E38" s="33"/>
      <c r="F38" s="31"/>
      <c r="G38" s="18"/>
      <c r="I38" s="15" t="s">
        <v>68</v>
      </c>
      <c r="J38" s="12"/>
      <c r="K38" s="12"/>
    </row>
    <row r="39" spans="1:11" ht="11.25" customHeight="1">
      <c r="A39" s="10" t="s">
        <v>69</v>
      </c>
      <c r="B39" s="11" t="s">
        <v>59</v>
      </c>
      <c r="C39" s="10" t="s">
        <v>15</v>
      </c>
      <c r="D39" s="38">
        <v>453.6</v>
      </c>
      <c r="E39" s="33">
        <f>K39</f>
        <v>57.36</v>
      </c>
      <c r="F39" s="31">
        <f t="shared" si="7"/>
        <v>73.25</v>
      </c>
      <c r="G39" s="18">
        <f t="shared" si="9"/>
        <v>33226.199999999997</v>
      </c>
      <c r="I39" s="12">
        <v>35.85</v>
      </c>
      <c r="J39" s="12">
        <f t="shared" si="3"/>
        <v>25.92</v>
      </c>
      <c r="K39" s="12">
        <f t="shared" si="4"/>
        <v>57.36</v>
      </c>
    </row>
    <row r="40" spans="1:11" ht="11.25" customHeight="1">
      <c r="A40" s="10" t="s">
        <v>70</v>
      </c>
      <c r="B40" s="11" t="s">
        <v>61</v>
      </c>
      <c r="C40" s="10" t="s">
        <v>62</v>
      </c>
      <c r="D40" s="38">
        <v>795.73</v>
      </c>
      <c r="E40" s="33">
        <f>K40</f>
        <v>14.41</v>
      </c>
      <c r="F40" s="31">
        <f t="shared" si="7"/>
        <v>18.399999999999999</v>
      </c>
      <c r="G40" s="18">
        <f t="shared" si="9"/>
        <v>14641.43</v>
      </c>
      <c r="I40" s="12">
        <v>9</v>
      </c>
      <c r="J40" s="12">
        <f t="shared" si="3"/>
        <v>6.51</v>
      </c>
      <c r="K40" s="12">
        <f t="shared" si="4"/>
        <v>14.41</v>
      </c>
    </row>
    <row r="41" spans="1:11" ht="11.25" customHeight="1">
      <c r="A41" s="10" t="s">
        <v>71</v>
      </c>
      <c r="B41" s="11" t="s">
        <v>64</v>
      </c>
      <c r="C41" s="10" t="s">
        <v>62</v>
      </c>
      <c r="D41" s="38">
        <v>358.45</v>
      </c>
      <c r="E41" s="33">
        <f>K41</f>
        <v>14.01</v>
      </c>
      <c r="F41" s="31">
        <f t="shared" si="7"/>
        <v>17.89</v>
      </c>
      <c r="G41" s="18">
        <f t="shared" si="9"/>
        <v>6412.67</v>
      </c>
      <c r="I41" s="12">
        <v>8.76</v>
      </c>
      <c r="J41" s="12">
        <f t="shared" si="3"/>
        <v>6.33</v>
      </c>
      <c r="K41" s="12">
        <f t="shared" si="4"/>
        <v>14.01</v>
      </c>
    </row>
    <row r="42" spans="1:11" ht="11.25" customHeight="1">
      <c r="A42" s="10" t="s">
        <v>72</v>
      </c>
      <c r="B42" s="11" t="s">
        <v>66</v>
      </c>
      <c r="C42" s="10" t="s">
        <v>38</v>
      </c>
      <c r="D42" s="38">
        <v>26.73</v>
      </c>
      <c r="E42" s="33">
        <f>K42</f>
        <v>735.3</v>
      </c>
      <c r="F42" s="31">
        <f t="shared" si="7"/>
        <v>938.98</v>
      </c>
      <c r="G42" s="18">
        <f t="shared" si="9"/>
        <v>25098.94</v>
      </c>
      <c r="I42" s="12">
        <v>459.59</v>
      </c>
      <c r="J42" s="12">
        <f t="shared" si="3"/>
        <v>332.28</v>
      </c>
      <c r="K42" s="12">
        <f t="shared" si="4"/>
        <v>735.3</v>
      </c>
    </row>
    <row r="43" spans="1:11" ht="11.25" customHeight="1">
      <c r="A43" s="14"/>
      <c r="B43" s="4" t="s">
        <v>73</v>
      </c>
      <c r="C43" s="14"/>
      <c r="D43" s="39"/>
      <c r="E43" s="33"/>
      <c r="F43" s="31"/>
      <c r="G43" s="18"/>
      <c r="I43" s="15" t="s">
        <v>68</v>
      </c>
      <c r="J43" s="12"/>
      <c r="K43" s="12"/>
    </row>
    <row r="44" spans="1:11" ht="11.25" customHeight="1">
      <c r="A44" s="10" t="s">
        <v>74</v>
      </c>
      <c r="B44" s="11" t="s">
        <v>75</v>
      </c>
      <c r="C44" s="10" t="s">
        <v>29</v>
      </c>
      <c r="D44" s="38">
        <v>56</v>
      </c>
      <c r="E44" s="33">
        <f t="shared" ref="E44:E49" si="10">K44</f>
        <v>87.48</v>
      </c>
      <c r="F44" s="31">
        <f t="shared" si="7"/>
        <v>111.71</v>
      </c>
      <c r="G44" s="18">
        <f t="shared" si="9"/>
        <v>6255.76</v>
      </c>
      <c r="I44" s="12">
        <v>54.68</v>
      </c>
      <c r="J44" s="12">
        <f t="shared" si="3"/>
        <v>39.53</v>
      </c>
      <c r="K44" s="12">
        <f t="shared" si="4"/>
        <v>87.48</v>
      </c>
    </row>
    <row r="45" spans="1:11" ht="11.25" customHeight="1">
      <c r="A45" s="10" t="s">
        <v>76</v>
      </c>
      <c r="B45" s="11" t="s">
        <v>77</v>
      </c>
      <c r="C45" s="10" t="s">
        <v>18</v>
      </c>
      <c r="D45" s="38">
        <v>12</v>
      </c>
      <c r="E45" s="33">
        <f t="shared" si="10"/>
        <v>65.150000000000006</v>
      </c>
      <c r="F45" s="31">
        <f t="shared" si="7"/>
        <v>83.2</v>
      </c>
      <c r="G45" s="18">
        <f t="shared" si="9"/>
        <v>998.4</v>
      </c>
      <c r="I45" s="12">
        <v>40.72</v>
      </c>
      <c r="J45" s="12">
        <f t="shared" si="3"/>
        <v>29.44</v>
      </c>
      <c r="K45" s="12">
        <f t="shared" si="4"/>
        <v>65.150000000000006</v>
      </c>
    </row>
    <row r="46" spans="1:11" ht="11.25" customHeight="1">
      <c r="A46" s="10" t="s">
        <v>78</v>
      </c>
      <c r="B46" s="11" t="s">
        <v>79</v>
      </c>
      <c r="C46" s="10" t="s">
        <v>15</v>
      </c>
      <c r="D46" s="38">
        <v>12.96</v>
      </c>
      <c r="E46" s="33">
        <f t="shared" si="10"/>
        <v>32.6</v>
      </c>
      <c r="F46" s="31">
        <f t="shared" si="7"/>
        <v>41.63</v>
      </c>
      <c r="G46" s="18">
        <f t="shared" si="9"/>
        <v>539.52</v>
      </c>
      <c r="I46" s="12">
        <v>20.37</v>
      </c>
      <c r="J46" s="12">
        <f t="shared" si="3"/>
        <v>14.73</v>
      </c>
      <c r="K46" s="12">
        <f t="shared" si="4"/>
        <v>32.6</v>
      </c>
    </row>
    <row r="47" spans="1:11" ht="11.25" customHeight="1">
      <c r="A47" s="10" t="s">
        <v>80</v>
      </c>
      <c r="B47" s="11" t="s">
        <v>81</v>
      </c>
      <c r="C47" s="10" t="s">
        <v>15</v>
      </c>
      <c r="D47" s="38">
        <v>7.2</v>
      </c>
      <c r="E47" s="33">
        <f t="shared" si="10"/>
        <v>57.36</v>
      </c>
      <c r="F47" s="31">
        <f t="shared" si="7"/>
        <v>73.25</v>
      </c>
      <c r="G47" s="18">
        <f t="shared" si="9"/>
        <v>527.4</v>
      </c>
      <c r="I47" s="12">
        <v>35.85</v>
      </c>
      <c r="J47" s="12">
        <f t="shared" si="3"/>
        <v>25.92</v>
      </c>
      <c r="K47" s="12">
        <f t="shared" si="4"/>
        <v>57.36</v>
      </c>
    </row>
    <row r="48" spans="1:11" ht="11.25" customHeight="1">
      <c r="A48" s="10" t="s">
        <v>82</v>
      </c>
      <c r="B48" s="11" t="s">
        <v>83</v>
      </c>
      <c r="C48" s="10" t="s">
        <v>18</v>
      </c>
      <c r="D48" s="38">
        <v>6.48</v>
      </c>
      <c r="E48" s="33">
        <f t="shared" si="10"/>
        <v>1009.92</v>
      </c>
      <c r="F48" s="31">
        <f t="shared" si="7"/>
        <v>1289.67</v>
      </c>
      <c r="G48" s="18">
        <f t="shared" si="9"/>
        <v>8357.06</v>
      </c>
      <c r="I48" s="12">
        <v>631.23</v>
      </c>
      <c r="J48" s="12">
        <f t="shared" si="3"/>
        <v>456.38</v>
      </c>
      <c r="K48" s="12">
        <f t="shared" si="4"/>
        <v>1009.92</v>
      </c>
    </row>
    <row r="49" spans="1:11" ht="11.25" customHeight="1">
      <c r="A49" s="10" t="s">
        <v>84</v>
      </c>
      <c r="B49" s="11" t="s">
        <v>85</v>
      </c>
      <c r="C49" s="10" t="s">
        <v>38</v>
      </c>
      <c r="D49" s="38">
        <v>4.71</v>
      </c>
      <c r="E49" s="33">
        <f t="shared" si="10"/>
        <v>735.3</v>
      </c>
      <c r="F49" s="31">
        <f t="shared" si="7"/>
        <v>938.98</v>
      </c>
      <c r="G49" s="18">
        <f t="shared" si="9"/>
        <v>4422.6000000000004</v>
      </c>
      <c r="I49" s="12">
        <v>459.59</v>
      </c>
      <c r="J49" s="12">
        <f t="shared" si="3"/>
        <v>332.28</v>
      </c>
      <c r="K49" s="12">
        <f t="shared" si="4"/>
        <v>735.3</v>
      </c>
    </row>
    <row r="50" spans="1:11" ht="11.25" customHeight="1">
      <c r="A50" s="14"/>
      <c r="B50" s="4" t="s">
        <v>86</v>
      </c>
      <c r="C50" s="14"/>
      <c r="D50" s="39"/>
      <c r="E50" s="33"/>
      <c r="F50" s="31"/>
      <c r="G50" s="18"/>
      <c r="I50" s="15" t="s">
        <v>68</v>
      </c>
      <c r="J50" s="12"/>
      <c r="K50" s="12"/>
    </row>
    <row r="51" spans="1:11" ht="11.25" customHeight="1">
      <c r="A51" s="10" t="s">
        <v>87</v>
      </c>
      <c r="B51" s="11" t="s">
        <v>75</v>
      </c>
      <c r="C51" s="10" t="s">
        <v>29</v>
      </c>
      <c r="D51" s="38">
        <v>77</v>
      </c>
      <c r="E51" s="33">
        <f t="shared" ref="E51:E56" si="11">K51</f>
        <v>87.48</v>
      </c>
      <c r="F51" s="31">
        <f t="shared" si="7"/>
        <v>111.71</v>
      </c>
      <c r="G51" s="18">
        <f t="shared" si="9"/>
        <v>8601.67</v>
      </c>
      <c r="I51" s="12">
        <v>54.68</v>
      </c>
      <c r="J51" s="12">
        <f t="shared" si="3"/>
        <v>39.53</v>
      </c>
      <c r="K51" s="12">
        <f t="shared" si="4"/>
        <v>87.48</v>
      </c>
    </row>
    <row r="52" spans="1:11" ht="11.25" customHeight="1">
      <c r="A52" s="10" t="s">
        <v>88</v>
      </c>
      <c r="B52" s="11" t="s">
        <v>89</v>
      </c>
      <c r="C52" s="10" t="s">
        <v>15</v>
      </c>
      <c r="D52" s="38">
        <v>10.87</v>
      </c>
      <c r="E52" s="33">
        <f t="shared" si="11"/>
        <v>32.6</v>
      </c>
      <c r="F52" s="31">
        <f t="shared" si="7"/>
        <v>41.63</v>
      </c>
      <c r="G52" s="18">
        <f t="shared" si="9"/>
        <v>452.52</v>
      </c>
      <c r="I52" s="12">
        <v>20.37</v>
      </c>
      <c r="J52" s="12">
        <f t="shared" si="3"/>
        <v>14.73</v>
      </c>
      <c r="K52" s="12">
        <f t="shared" si="4"/>
        <v>32.6</v>
      </c>
    </row>
    <row r="53" spans="1:11" ht="11.25" customHeight="1">
      <c r="A53" s="10" t="s">
        <v>90</v>
      </c>
      <c r="B53" s="11" t="s">
        <v>59</v>
      </c>
      <c r="C53" s="10" t="s">
        <v>15</v>
      </c>
      <c r="D53" s="38">
        <v>29.01</v>
      </c>
      <c r="E53" s="33">
        <f t="shared" si="11"/>
        <v>57.36</v>
      </c>
      <c r="F53" s="31">
        <f t="shared" si="7"/>
        <v>73.25</v>
      </c>
      <c r="G53" s="18">
        <f t="shared" si="9"/>
        <v>2124.98</v>
      </c>
      <c r="I53" s="12">
        <v>35.85</v>
      </c>
      <c r="J53" s="12">
        <f t="shared" si="3"/>
        <v>25.92</v>
      </c>
      <c r="K53" s="12">
        <f t="shared" si="4"/>
        <v>57.36</v>
      </c>
    </row>
    <row r="54" spans="1:11" ht="11.25" customHeight="1">
      <c r="A54" s="10" t="s">
        <v>91</v>
      </c>
      <c r="B54" s="11" t="s">
        <v>61</v>
      </c>
      <c r="C54" s="10" t="s">
        <v>62</v>
      </c>
      <c r="D54" s="38">
        <v>50.27</v>
      </c>
      <c r="E54" s="33">
        <f t="shared" si="11"/>
        <v>14.41</v>
      </c>
      <c r="F54" s="31">
        <f t="shared" si="7"/>
        <v>18.399999999999999</v>
      </c>
      <c r="G54" s="18">
        <f t="shared" si="9"/>
        <v>924.97</v>
      </c>
      <c r="I54" s="12">
        <v>9</v>
      </c>
      <c r="J54" s="12">
        <f t="shared" si="3"/>
        <v>6.51</v>
      </c>
      <c r="K54" s="12">
        <f t="shared" si="4"/>
        <v>14.41</v>
      </c>
    </row>
    <row r="55" spans="1:11" ht="11.25" customHeight="1">
      <c r="A55" s="10" t="s">
        <v>92</v>
      </c>
      <c r="B55" s="11" t="s">
        <v>64</v>
      </c>
      <c r="C55" s="10" t="s">
        <v>62</v>
      </c>
      <c r="D55" s="38">
        <v>53.27</v>
      </c>
      <c r="E55" s="33">
        <f t="shared" si="11"/>
        <v>14.01</v>
      </c>
      <c r="F55" s="31">
        <f t="shared" si="7"/>
        <v>17.89</v>
      </c>
      <c r="G55" s="18">
        <f t="shared" si="9"/>
        <v>953</v>
      </c>
      <c r="I55" s="12">
        <v>8.76</v>
      </c>
      <c r="J55" s="12">
        <f t="shared" si="3"/>
        <v>6.33</v>
      </c>
      <c r="K55" s="12">
        <f t="shared" si="4"/>
        <v>14.01</v>
      </c>
    </row>
    <row r="56" spans="1:11" ht="11.25" customHeight="1">
      <c r="A56" s="10" t="s">
        <v>93</v>
      </c>
      <c r="B56" s="11" t="s">
        <v>66</v>
      </c>
      <c r="C56" s="10" t="s">
        <v>38</v>
      </c>
      <c r="D56" s="38">
        <v>3.01</v>
      </c>
      <c r="E56" s="33">
        <f t="shared" si="11"/>
        <v>735.3</v>
      </c>
      <c r="F56" s="31">
        <f t="shared" si="7"/>
        <v>938.98</v>
      </c>
      <c r="G56" s="18">
        <f t="shared" si="9"/>
        <v>2826.33</v>
      </c>
      <c r="I56" s="12">
        <v>459.59</v>
      </c>
      <c r="J56" s="12">
        <f t="shared" si="3"/>
        <v>332.28</v>
      </c>
      <c r="K56" s="12">
        <f t="shared" si="4"/>
        <v>735.3</v>
      </c>
    </row>
    <row r="57" spans="1:11" ht="11.25" customHeight="1">
      <c r="A57" s="14"/>
      <c r="B57" s="4" t="s">
        <v>94</v>
      </c>
      <c r="C57" s="14"/>
      <c r="D57" s="39"/>
      <c r="E57" s="33"/>
      <c r="F57" s="31"/>
      <c r="G57" s="18"/>
      <c r="I57" s="15" t="s">
        <v>68</v>
      </c>
      <c r="J57" s="12"/>
      <c r="K57" s="12"/>
    </row>
    <row r="58" spans="1:11" ht="11.25" customHeight="1">
      <c r="A58" s="10" t="s">
        <v>95</v>
      </c>
      <c r="B58" s="11" t="s">
        <v>59</v>
      </c>
      <c r="C58" s="10" t="s">
        <v>15</v>
      </c>
      <c r="D58" s="38">
        <v>48.85</v>
      </c>
      <c r="E58" s="33">
        <f>K58</f>
        <v>57.36</v>
      </c>
      <c r="F58" s="31">
        <f t="shared" si="7"/>
        <v>73.25</v>
      </c>
      <c r="G58" s="18">
        <f t="shared" si="9"/>
        <v>3578.26</v>
      </c>
      <c r="I58" s="12">
        <v>35.85</v>
      </c>
      <c r="J58" s="12">
        <f t="shared" si="3"/>
        <v>25.92</v>
      </c>
      <c r="K58" s="12">
        <f t="shared" si="4"/>
        <v>57.36</v>
      </c>
    </row>
    <row r="59" spans="1:11" ht="11.25" customHeight="1">
      <c r="A59" s="10" t="s">
        <v>96</v>
      </c>
      <c r="B59" s="11" t="s">
        <v>61</v>
      </c>
      <c r="C59" s="10" t="s">
        <v>62</v>
      </c>
      <c r="D59" s="38">
        <v>107.82</v>
      </c>
      <c r="E59" s="33">
        <f>K59</f>
        <v>14.41</v>
      </c>
      <c r="F59" s="31">
        <f t="shared" si="7"/>
        <v>18.399999999999999</v>
      </c>
      <c r="G59" s="18">
        <f t="shared" si="9"/>
        <v>1983.89</v>
      </c>
      <c r="I59" s="12">
        <v>9</v>
      </c>
      <c r="J59" s="12">
        <f t="shared" si="3"/>
        <v>6.51</v>
      </c>
      <c r="K59" s="12">
        <f t="shared" si="4"/>
        <v>14.41</v>
      </c>
    </row>
    <row r="60" spans="1:11" ht="11.25" customHeight="1">
      <c r="A60" s="10" t="s">
        <v>97</v>
      </c>
      <c r="B60" s="11" t="s">
        <v>64</v>
      </c>
      <c r="C60" s="10" t="s">
        <v>62</v>
      </c>
      <c r="D60" s="38">
        <v>49.18</v>
      </c>
      <c r="E60" s="33">
        <f>K60</f>
        <v>14.01</v>
      </c>
      <c r="F60" s="31">
        <f t="shared" si="7"/>
        <v>17.89</v>
      </c>
      <c r="G60" s="18">
        <f t="shared" si="9"/>
        <v>879.83</v>
      </c>
      <c r="I60" s="12">
        <v>8.76</v>
      </c>
      <c r="J60" s="12">
        <f t="shared" si="3"/>
        <v>6.33</v>
      </c>
      <c r="K60" s="12">
        <f t="shared" si="4"/>
        <v>14.01</v>
      </c>
    </row>
    <row r="61" spans="1:11" ht="11.25" customHeight="1">
      <c r="A61" s="10" t="s">
        <v>98</v>
      </c>
      <c r="B61" s="11" t="s">
        <v>66</v>
      </c>
      <c r="C61" s="10" t="s">
        <v>38</v>
      </c>
      <c r="D61" s="38">
        <v>2.6</v>
      </c>
      <c r="E61" s="33">
        <f>K61</f>
        <v>735.3</v>
      </c>
      <c r="F61" s="31">
        <f t="shared" si="7"/>
        <v>938.98</v>
      </c>
      <c r="G61" s="18">
        <f t="shared" si="9"/>
        <v>2441.35</v>
      </c>
      <c r="I61" s="12">
        <v>459.59</v>
      </c>
      <c r="J61" s="12">
        <f t="shared" si="3"/>
        <v>332.28</v>
      </c>
      <c r="K61" s="12">
        <f t="shared" si="4"/>
        <v>735.3</v>
      </c>
    </row>
    <row r="62" spans="1:11" ht="9.9499999999999993" customHeight="1">
      <c r="A62" s="14"/>
      <c r="B62" s="14"/>
      <c r="C62" s="14"/>
      <c r="D62" s="39"/>
      <c r="E62" s="32"/>
      <c r="F62" s="32"/>
      <c r="G62" s="26"/>
      <c r="I62" s="14"/>
      <c r="J62" s="12"/>
      <c r="K62" s="12"/>
    </row>
    <row r="63" spans="1:11" ht="12.75" customHeight="1">
      <c r="A63" s="7" t="s">
        <v>99</v>
      </c>
      <c r="B63" s="8" t="s">
        <v>100</v>
      </c>
      <c r="C63" s="9"/>
      <c r="D63" s="30"/>
      <c r="E63" s="30"/>
      <c r="F63" s="30"/>
      <c r="G63" s="46">
        <f>SUM(G64:G80)</f>
        <v>166313.94</v>
      </c>
      <c r="I63" s="9"/>
      <c r="J63" s="12"/>
      <c r="K63" s="12"/>
    </row>
    <row r="64" spans="1:11" ht="11.25" customHeight="1">
      <c r="A64" s="14"/>
      <c r="B64" s="4" t="s">
        <v>101</v>
      </c>
      <c r="C64" s="14"/>
      <c r="D64" s="39"/>
      <c r="E64" s="32"/>
      <c r="F64" s="32"/>
      <c r="G64" s="26"/>
      <c r="I64" s="14"/>
      <c r="J64" s="12"/>
      <c r="K64" s="12"/>
    </row>
    <row r="65" spans="1:11" ht="11.25" customHeight="1">
      <c r="A65" s="10" t="s">
        <v>102</v>
      </c>
      <c r="B65" s="11" t="s">
        <v>103</v>
      </c>
      <c r="C65" s="10" t="s">
        <v>15</v>
      </c>
      <c r="D65" s="38">
        <v>288.23</v>
      </c>
      <c r="E65" s="33">
        <f>K65</f>
        <v>75.349999999999994</v>
      </c>
      <c r="F65" s="31">
        <f t="shared" ref="F65:F80" si="12">ROUND(E65+(E65*$J$3),2)</f>
        <v>96.22</v>
      </c>
      <c r="G65" s="18">
        <f t="shared" ref="G65" si="13">ROUND(F65*D65,2)</f>
        <v>27733.49</v>
      </c>
      <c r="I65" s="12">
        <v>47.1</v>
      </c>
      <c r="J65" s="12">
        <f t="shared" si="3"/>
        <v>34.049999999999997</v>
      </c>
      <c r="K65" s="12">
        <f t="shared" si="4"/>
        <v>75.349999999999994</v>
      </c>
    </row>
    <row r="66" spans="1:11" ht="11.25" customHeight="1">
      <c r="A66" s="10" t="s">
        <v>104</v>
      </c>
      <c r="B66" s="11" t="s">
        <v>61</v>
      </c>
      <c r="C66" s="10" t="s">
        <v>62</v>
      </c>
      <c r="D66" s="38">
        <v>1000.18</v>
      </c>
      <c r="E66" s="33">
        <f>K66</f>
        <v>14.41</v>
      </c>
      <c r="F66" s="31">
        <f t="shared" si="12"/>
        <v>18.399999999999999</v>
      </c>
      <c r="G66" s="18">
        <f t="shared" ref="G66:G80" si="14">ROUND(F66*D66,2)</f>
        <v>18403.310000000001</v>
      </c>
      <c r="I66" s="12">
        <v>9</v>
      </c>
      <c r="J66" s="12">
        <f t="shared" si="3"/>
        <v>6.51</v>
      </c>
      <c r="K66" s="12">
        <f t="shared" si="4"/>
        <v>14.41</v>
      </c>
    </row>
    <row r="67" spans="1:11" ht="11.25" customHeight="1">
      <c r="A67" s="10" t="s">
        <v>105</v>
      </c>
      <c r="B67" s="11" t="s">
        <v>64</v>
      </c>
      <c r="C67" s="10" t="s">
        <v>62</v>
      </c>
      <c r="D67" s="38">
        <v>383.73</v>
      </c>
      <c r="E67" s="33">
        <f>K67</f>
        <v>14.01</v>
      </c>
      <c r="F67" s="31">
        <f t="shared" si="12"/>
        <v>17.89</v>
      </c>
      <c r="G67" s="18">
        <f t="shared" si="14"/>
        <v>6864.93</v>
      </c>
      <c r="I67" s="12">
        <v>8.76</v>
      </c>
      <c r="J67" s="12">
        <f t="shared" si="3"/>
        <v>6.33</v>
      </c>
      <c r="K67" s="12">
        <f t="shared" si="4"/>
        <v>14.01</v>
      </c>
    </row>
    <row r="68" spans="1:11" ht="11.25" customHeight="1">
      <c r="A68" s="10" t="s">
        <v>106</v>
      </c>
      <c r="B68" s="11" t="s">
        <v>107</v>
      </c>
      <c r="C68" s="10" t="s">
        <v>38</v>
      </c>
      <c r="D68" s="38">
        <v>15.73</v>
      </c>
      <c r="E68" s="33">
        <f>K68</f>
        <v>735.3</v>
      </c>
      <c r="F68" s="31">
        <f t="shared" si="12"/>
        <v>938.98</v>
      </c>
      <c r="G68" s="18">
        <f t="shared" si="14"/>
        <v>14770.16</v>
      </c>
      <c r="I68" s="12">
        <v>459.59</v>
      </c>
      <c r="J68" s="12">
        <f t="shared" si="3"/>
        <v>332.28</v>
      </c>
      <c r="K68" s="12">
        <f t="shared" si="4"/>
        <v>735.3</v>
      </c>
    </row>
    <row r="69" spans="1:11" ht="11.25" customHeight="1">
      <c r="A69" s="14"/>
      <c r="B69" s="4" t="s">
        <v>108</v>
      </c>
      <c r="C69" s="14"/>
      <c r="D69" s="39"/>
      <c r="E69" s="33"/>
      <c r="F69" s="31"/>
      <c r="G69" s="18"/>
      <c r="I69" s="15" t="s">
        <v>68</v>
      </c>
      <c r="J69" s="12"/>
      <c r="K69" s="12"/>
    </row>
    <row r="70" spans="1:11" ht="11.25" customHeight="1">
      <c r="A70" s="10" t="s">
        <v>109</v>
      </c>
      <c r="B70" s="11" t="s">
        <v>110</v>
      </c>
      <c r="C70" s="10" t="s">
        <v>15</v>
      </c>
      <c r="D70" s="38">
        <v>450.43</v>
      </c>
      <c r="E70" s="33">
        <f>K70</f>
        <v>75.349999999999994</v>
      </c>
      <c r="F70" s="31">
        <f t="shared" si="12"/>
        <v>96.22</v>
      </c>
      <c r="G70" s="18">
        <f t="shared" si="14"/>
        <v>43340.37</v>
      </c>
      <c r="I70" s="12">
        <v>47.1</v>
      </c>
      <c r="J70" s="12">
        <f t="shared" si="3"/>
        <v>34.049999999999997</v>
      </c>
      <c r="K70" s="12">
        <f t="shared" si="4"/>
        <v>75.349999999999994</v>
      </c>
    </row>
    <row r="71" spans="1:11" ht="11.25" customHeight="1">
      <c r="A71" s="10" t="s">
        <v>111</v>
      </c>
      <c r="B71" s="11" t="s">
        <v>61</v>
      </c>
      <c r="C71" s="10" t="s">
        <v>62</v>
      </c>
      <c r="D71" s="38">
        <v>695.27</v>
      </c>
      <c r="E71" s="33">
        <f>K71</f>
        <v>14.41</v>
      </c>
      <c r="F71" s="31">
        <f t="shared" si="12"/>
        <v>18.399999999999999</v>
      </c>
      <c r="G71" s="18">
        <f t="shared" si="14"/>
        <v>12792.97</v>
      </c>
      <c r="I71" s="12">
        <v>9</v>
      </c>
      <c r="J71" s="12">
        <f t="shared" si="3"/>
        <v>6.51</v>
      </c>
      <c r="K71" s="12">
        <f t="shared" si="4"/>
        <v>14.41</v>
      </c>
    </row>
    <row r="72" spans="1:11" ht="11.25" customHeight="1">
      <c r="A72" s="10" t="s">
        <v>112</v>
      </c>
      <c r="B72" s="11" t="s">
        <v>64</v>
      </c>
      <c r="C72" s="10" t="s">
        <v>62</v>
      </c>
      <c r="D72" s="38">
        <v>374.55</v>
      </c>
      <c r="E72" s="33">
        <f>K72</f>
        <v>14.01</v>
      </c>
      <c r="F72" s="31">
        <f t="shared" si="12"/>
        <v>17.89</v>
      </c>
      <c r="G72" s="18">
        <f t="shared" si="14"/>
        <v>6700.7</v>
      </c>
      <c r="I72" s="12">
        <v>8.76</v>
      </c>
      <c r="J72" s="12">
        <f t="shared" ref="J72:J134" si="15">ROUND(I72-(I72*$J$3),2)</f>
        <v>6.33</v>
      </c>
      <c r="K72" s="12">
        <f t="shared" ref="K72:K134" si="16">ROUND(J72+(J72*$K$3),2)</f>
        <v>14.01</v>
      </c>
    </row>
    <row r="73" spans="1:11" ht="11.25" customHeight="1">
      <c r="A73" s="10" t="s">
        <v>113</v>
      </c>
      <c r="B73" s="11" t="s">
        <v>107</v>
      </c>
      <c r="C73" s="10" t="s">
        <v>38</v>
      </c>
      <c r="D73" s="38">
        <v>27.1</v>
      </c>
      <c r="E73" s="33">
        <f>K73</f>
        <v>735.3</v>
      </c>
      <c r="F73" s="31">
        <f t="shared" si="12"/>
        <v>938.98</v>
      </c>
      <c r="G73" s="18">
        <f t="shared" si="14"/>
        <v>25446.36</v>
      </c>
      <c r="I73" s="12">
        <v>459.59</v>
      </c>
      <c r="J73" s="12">
        <f t="shared" si="15"/>
        <v>332.28</v>
      </c>
      <c r="K73" s="12">
        <f t="shared" si="16"/>
        <v>735.3</v>
      </c>
    </row>
    <row r="74" spans="1:11" ht="11.25" customHeight="1">
      <c r="A74" s="14"/>
      <c r="B74" s="4" t="s">
        <v>114</v>
      </c>
      <c r="C74" s="14"/>
      <c r="D74" s="39"/>
      <c r="E74" s="33"/>
      <c r="F74" s="31"/>
      <c r="G74" s="18"/>
      <c r="I74" s="15" t="s">
        <v>68</v>
      </c>
      <c r="J74" s="12"/>
      <c r="K74" s="12"/>
    </row>
    <row r="75" spans="1:11" ht="11.25" customHeight="1">
      <c r="A75" s="10" t="s">
        <v>115</v>
      </c>
      <c r="B75" s="11" t="s">
        <v>116</v>
      </c>
      <c r="C75" s="10" t="s">
        <v>29</v>
      </c>
      <c r="D75" s="38">
        <v>142.1</v>
      </c>
      <c r="E75" s="33">
        <f>K75</f>
        <v>28.72</v>
      </c>
      <c r="F75" s="31">
        <f t="shared" si="12"/>
        <v>36.68</v>
      </c>
      <c r="G75" s="18">
        <f t="shared" si="14"/>
        <v>5212.2299999999996</v>
      </c>
      <c r="I75" s="12">
        <v>17.95</v>
      </c>
      <c r="J75" s="12">
        <f t="shared" si="15"/>
        <v>12.98</v>
      </c>
      <c r="K75" s="12">
        <f t="shared" si="16"/>
        <v>28.72</v>
      </c>
    </row>
    <row r="76" spans="1:11" ht="11.25" customHeight="1">
      <c r="A76" s="14"/>
      <c r="B76" s="4" t="s">
        <v>117</v>
      </c>
      <c r="C76" s="14"/>
      <c r="D76" s="39"/>
      <c r="E76" s="33"/>
      <c r="F76" s="31"/>
      <c r="G76" s="18"/>
      <c r="I76" s="15" t="s">
        <v>68</v>
      </c>
      <c r="J76" s="12"/>
      <c r="K76" s="12"/>
    </row>
    <row r="77" spans="1:11" ht="11.25" customHeight="1">
      <c r="A77" s="10" t="s">
        <v>118</v>
      </c>
      <c r="B77" s="11" t="s">
        <v>119</v>
      </c>
      <c r="C77" s="10" t="s">
        <v>15</v>
      </c>
      <c r="D77" s="38">
        <v>23.53</v>
      </c>
      <c r="E77" s="33">
        <f>K77</f>
        <v>75.349999999999994</v>
      </c>
      <c r="F77" s="31">
        <f t="shared" si="12"/>
        <v>96.22</v>
      </c>
      <c r="G77" s="18">
        <f t="shared" si="14"/>
        <v>2264.06</v>
      </c>
      <c r="I77" s="12">
        <v>47.1</v>
      </c>
      <c r="J77" s="12">
        <f t="shared" si="15"/>
        <v>34.049999999999997</v>
      </c>
      <c r="K77" s="12">
        <f t="shared" si="16"/>
        <v>75.349999999999994</v>
      </c>
    </row>
    <row r="78" spans="1:11" ht="11.25" customHeight="1">
      <c r="A78" s="10" t="s">
        <v>120</v>
      </c>
      <c r="B78" s="11" t="s">
        <v>121</v>
      </c>
      <c r="C78" s="10" t="s">
        <v>62</v>
      </c>
      <c r="D78" s="38">
        <v>68.180000000000007</v>
      </c>
      <c r="E78" s="33">
        <f>K78</f>
        <v>14.41</v>
      </c>
      <c r="F78" s="31">
        <f t="shared" si="12"/>
        <v>18.399999999999999</v>
      </c>
      <c r="G78" s="18">
        <f t="shared" si="14"/>
        <v>1254.51</v>
      </c>
      <c r="I78" s="12">
        <v>9</v>
      </c>
      <c r="J78" s="12">
        <f t="shared" si="15"/>
        <v>6.51</v>
      </c>
      <c r="K78" s="12">
        <f t="shared" si="16"/>
        <v>14.41</v>
      </c>
    </row>
    <row r="79" spans="1:11" ht="11.25" customHeight="1">
      <c r="A79" s="10" t="s">
        <v>122</v>
      </c>
      <c r="B79" s="11" t="s">
        <v>64</v>
      </c>
      <c r="C79" s="10" t="s">
        <v>62</v>
      </c>
      <c r="D79" s="38">
        <v>28.36</v>
      </c>
      <c r="E79" s="33">
        <f>K79</f>
        <v>14.01</v>
      </c>
      <c r="F79" s="31">
        <f t="shared" si="12"/>
        <v>17.89</v>
      </c>
      <c r="G79" s="18">
        <f t="shared" si="14"/>
        <v>507.36</v>
      </c>
      <c r="I79" s="12">
        <v>8.76</v>
      </c>
      <c r="J79" s="12">
        <f t="shared" si="15"/>
        <v>6.33</v>
      </c>
      <c r="K79" s="12">
        <f t="shared" si="16"/>
        <v>14.01</v>
      </c>
    </row>
    <row r="80" spans="1:11" ht="11.25" customHeight="1">
      <c r="A80" s="10" t="s">
        <v>123</v>
      </c>
      <c r="B80" s="11" t="s">
        <v>107</v>
      </c>
      <c r="C80" s="10" t="s">
        <v>38</v>
      </c>
      <c r="D80" s="38">
        <v>1.0900000000000001</v>
      </c>
      <c r="E80" s="33">
        <f>K80</f>
        <v>735.3</v>
      </c>
      <c r="F80" s="31">
        <f t="shared" si="12"/>
        <v>938.98</v>
      </c>
      <c r="G80" s="18">
        <f t="shared" si="14"/>
        <v>1023.49</v>
      </c>
      <c r="I80" s="12">
        <v>459.59</v>
      </c>
      <c r="J80" s="12">
        <f t="shared" si="15"/>
        <v>332.28</v>
      </c>
      <c r="K80" s="12">
        <f t="shared" si="16"/>
        <v>735.3</v>
      </c>
    </row>
    <row r="81" spans="1:11" ht="11.1" customHeight="1">
      <c r="A81" s="14"/>
      <c r="B81" s="14"/>
      <c r="C81" s="14"/>
      <c r="D81" s="39"/>
      <c r="E81" s="32"/>
      <c r="F81" s="32"/>
      <c r="G81" s="26"/>
      <c r="I81" s="14"/>
      <c r="J81" s="12"/>
      <c r="K81" s="12"/>
    </row>
    <row r="82" spans="1:11" ht="12.75" customHeight="1">
      <c r="A82" s="7" t="s">
        <v>124</v>
      </c>
      <c r="B82" s="8" t="s">
        <v>125</v>
      </c>
      <c r="C82" s="9"/>
      <c r="D82" s="30"/>
      <c r="E82" s="30"/>
      <c r="F82" s="30"/>
      <c r="G82" s="46">
        <f>SUM(G83:G92)</f>
        <v>122762.84</v>
      </c>
      <c r="I82" s="9"/>
      <c r="J82" s="12"/>
      <c r="K82" s="12"/>
    </row>
    <row r="83" spans="1:11" ht="11.25" customHeight="1">
      <c r="A83" s="14"/>
      <c r="B83" s="4" t="s">
        <v>126</v>
      </c>
      <c r="C83" s="14"/>
      <c r="D83" s="39"/>
      <c r="E83" s="32"/>
      <c r="F83" s="32"/>
      <c r="G83" s="26"/>
      <c r="I83" s="14"/>
      <c r="J83" s="12"/>
      <c r="K83" s="12"/>
    </row>
    <row r="84" spans="1:11" ht="11.25" customHeight="1">
      <c r="A84" s="10" t="s">
        <v>127</v>
      </c>
      <c r="B84" s="11" t="s">
        <v>128</v>
      </c>
      <c r="C84" s="10" t="s">
        <v>15</v>
      </c>
      <c r="D84" s="38">
        <v>5.14</v>
      </c>
      <c r="E84" s="33">
        <f>K84</f>
        <v>165.39</v>
      </c>
      <c r="F84" s="31">
        <f t="shared" ref="F84:F92" si="17">ROUND(E84+(E84*$J$3),2)</f>
        <v>211.2</v>
      </c>
      <c r="G84" s="18">
        <f t="shared" ref="G84" si="18">ROUND(F84*D84,2)</f>
        <v>1085.57</v>
      </c>
      <c r="I84" s="12">
        <v>103.37</v>
      </c>
      <c r="J84" s="12">
        <f t="shared" si="15"/>
        <v>74.739999999999995</v>
      </c>
      <c r="K84" s="12">
        <f t="shared" si="16"/>
        <v>165.39</v>
      </c>
    </row>
    <row r="85" spans="1:11" ht="11.25" customHeight="1">
      <c r="A85" s="14"/>
      <c r="B85" s="4" t="s">
        <v>129</v>
      </c>
      <c r="C85" s="14"/>
      <c r="D85" s="39"/>
      <c r="E85" s="33"/>
      <c r="F85" s="31"/>
      <c r="G85" s="18"/>
      <c r="I85" s="15" t="s">
        <v>68</v>
      </c>
      <c r="J85" s="12"/>
      <c r="K85" s="12"/>
    </row>
    <row r="86" spans="1:11" ht="22.5" customHeight="1">
      <c r="A86" s="10" t="s">
        <v>130</v>
      </c>
      <c r="B86" s="2" t="s">
        <v>131</v>
      </c>
      <c r="C86" s="10" t="s">
        <v>15</v>
      </c>
      <c r="D86" s="38">
        <v>573.63</v>
      </c>
      <c r="E86" s="33">
        <f>K86</f>
        <v>65.41</v>
      </c>
      <c r="F86" s="31">
        <f t="shared" si="17"/>
        <v>83.53</v>
      </c>
      <c r="G86" s="18">
        <f t="shared" ref="G86:G92" si="19">ROUND(F86*D86,2)</f>
        <v>47915.31</v>
      </c>
      <c r="I86" s="12">
        <v>40.880000000000003</v>
      </c>
      <c r="J86" s="12">
        <f t="shared" si="15"/>
        <v>29.56</v>
      </c>
      <c r="K86" s="12">
        <f t="shared" si="16"/>
        <v>65.41</v>
      </c>
    </row>
    <row r="87" spans="1:11" ht="22.5" customHeight="1">
      <c r="A87" s="10" t="s">
        <v>132</v>
      </c>
      <c r="B87" s="2" t="s">
        <v>133</v>
      </c>
      <c r="C87" s="10" t="s">
        <v>15</v>
      </c>
      <c r="D87" s="38">
        <v>12.34</v>
      </c>
      <c r="E87" s="33">
        <f>K87</f>
        <v>119.32</v>
      </c>
      <c r="F87" s="31">
        <f t="shared" si="17"/>
        <v>152.37</v>
      </c>
      <c r="G87" s="18">
        <f t="shared" si="19"/>
        <v>1880.25</v>
      </c>
      <c r="I87" s="12">
        <v>74.58</v>
      </c>
      <c r="J87" s="12">
        <f t="shared" si="15"/>
        <v>53.92</v>
      </c>
      <c r="K87" s="12">
        <f t="shared" si="16"/>
        <v>119.32</v>
      </c>
    </row>
    <row r="88" spans="1:11" ht="22.5" customHeight="1">
      <c r="A88" s="10" t="s">
        <v>134</v>
      </c>
      <c r="B88" s="2" t="s">
        <v>135</v>
      </c>
      <c r="C88" s="10" t="s">
        <v>15</v>
      </c>
      <c r="D88" s="38">
        <v>460.66</v>
      </c>
      <c r="E88" s="33">
        <f>K88</f>
        <v>89.67</v>
      </c>
      <c r="F88" s="31">
        <f t="shared" si="17"/>
        <v>114.51</v>
      </c>
      <c r="G88" s="18">
        <f t="shared" si="19"/>
        <v>52750.18</v>
      </c>
      <c r="I88" s="12">
        <v>56.05</v>
      </c>
      <c r="J88" s="12">
        <f t="shared" si="15"/>
        <v>40.520000000000003</v>
      </c>
      <c r="K88" s="12">
        <f t="shared" si="16"/>
        <v>89.67</v>
      </c>
    </row>
    <row r="89" spans="1:11" ht="22.5" customHeight="1">
      <c r="A89" s="10" t="s">
        <v>136</v>
      </c>
      <c r="B89" s="2" t="s">
        <v>137</v>
      </c>
      <c r="C89" s="10" t="s">
        <v>15</v>
      </c>
      <c r="D89" s="38">
        <v>35.020000000000003</v>
      </c>
      <c r="E89" s="33">
        <f>K89</f>
        <v>24.7</v>
      </c>
      <c r="F89" s="31">
        <f t="shared" si="17"/>
        <v>31.54</v>
      </c>
      <c r="G89" s="18">
        <f t="shared" si="19"/>
        <v>1104.53</v>
      </c>
      <c r="I89" s="12">
        <v>15.44</v>
      </c>
      <c r="J89" s="12">
        <f t="shared" si="15"/>
        <v>11.16</v>
      </c>
      <c r="K89" s="12">
        <f t="shared" si="16"/>
        <v>24.7</v>
      </c>
    </row>
    <row r="90" spans="1:11" ht="11.25" customHeight="1">
      <c r="A90" s="10" t="s">
        <v>138</v>
      </c>
      <c r="B90" s="11" t="s">
        <v>139</v>
      </c>
      <c r="C90" s="10" t="s">
        <v>15</v>
      </c>
      <c r="D90" s="38">
        <v>11.32</v>
      </c>
      <c r="E90" s="33">
        <f>K90</f>
        <v>965.16</v>
      </c>
      <c r="F90" s="31">
        <f t="shared" si="17"/>
        <v>1232.51</v>
      </c>
      <c r="G90" s="18">
        <f t="shared" si="19"/>
        <v>13952.01</v>
      </c>
      <c r="I90" s="12">
        <v>603.25</v>
      </c>
      <c r="J90" s="12">
        <f t="shared" si="15"/>
        <v>436.15</v>
      </c>
      <c r="K90" s="12">
        <f t="shared" si="16"/>
        <v>965.16</v>
      </c>
    </row>
    <row r="91" spans="1:11" ht="11.25" customHeight="1">
      <c r="A91" s="14"/>
      <c r="B91" s="4" t="s">
        <v>140</v>
      </c>
      <c r="C91" s="14"/>
      <c r="D91" s="39"/>
      <c r="E91" s="33"/>
      <c r="F91" s="31"/>
      <c r="G91" s="18"/>
      <c r="I91" s="15" t="s">
        <v>68</v>
      </c>
      <c r="J91" s="12"/>
      <c r="K91" s="12"/>
    </row>
    <row r="92" spans="1:11" ht="22.5" customHeight="1">
      <c r="A92" s="10" t="s">
        <v>141</v>
      </c>
      <c r="B92" s="2" t="s">
        <v>142</v>
      </c>
      <c r="C92" s="10" t="s">
        <v>15</v>
      </c>
      <c r="D92" s="38">
        <v>33.93</v>
      </c>
      <c r="E92" s="33">
        <f>K92</f>
        <v>94.05</v>
      </c>
      <c r="F92" s="31">
        <f t="shared" si="17"/>
        <v>120.1</v>
      </c>
      <c r="G92" s="18">
        <f t="shared" si="19"/>
        <v>4074.99</v>
      </c>
      <c r="I92" s="12">
        <v>58.78</v>
      </c>
      <c r="J92" s="12">
        <f t="shared" si="15"/>
        <v>42.5</v>
      </c>
      <c r="K92" s="12">
        <f t="shared" si="16"/>
        <v>94.05</v>
      </c>
    </row>
    <row r="93" spans="1:11" ht="10.5" customHeight="1">
      <c r="A93" s="14"/>
      <c r="B93" s="14"/>
      <c r="C93" s="14"/>
      <c r="D93" s="39"/>
      <c r="E93" s="32"/>
      <c r="F93" s="32"/>
      <c r="G93" s="26"/>
      <c r="I93" s="14"/>
      <c r="J93" s="12"/>
      <c r="K93" s="12"/>
    </row>
    <row r="94" spans="1:11" ht="12.75" customHeight="1">
      <c r="A94" s="7" t="s">
        <v>143</v>
      </c>
      <c r="B94" s="8" t="s">
        <v>144</v>
      </c>
      <c r="C94" s="9"/>
      <c r="D94" s="30"/>
      <c r="E94" s="30"/>
      <c r="F94" s="30"/>
      <c r="G94" s="46">
        <f>SUM(G95:G134)</f>
        <v>285601.71000000002</v>
      </c>
      <c r="I94" s="9"/>
      <c r="J94" s="12"/>
      <c r="K94" s="12"/>
    </row>
    <row r="95" spans="1:11" ht="11.25" customHeight="1">
      <c r="A95" s="14"/>
      <c r="B95" s="4" t="s">
        <v>145</v>
      </c>
      <c r="C95" s="14"/>
      <c r="D95" s="39"/>
      <c r="E95" s="32"/>
      <c r="F95" s="32"/>
      <c r="G95" s="26"/>
      <c r="I95" s="14"/>
      <c r="J95" s="12"/>
      <c r="K95" s="12"/>
    </row>
    <row r="96" spans="1:11" ht="11.25" customHeight="1">
      <c r="A96" s="10" t="s">
        <v>146</v>
      </c>
      <c r="B96" s="11" t="s">
        <v>147</v>
      </c>
      <c r="C96" s="10" t="s">
        <v>18</v>
      </c>
      <c r="D96" s="38">
        <v>6</v>
      </c>
      <c r="E96" s="33">
        <f t="shared" ref="E96:E104" si="20">K96</f>
        <v>565.84</v>
      </c>
      <c r="F96" s="31">
        <f t="shared" ref="F96:F134" si="21">ROUND(E96+(E96*$J$3),2)</f>
        <v>722.58</v>
      </c>
      <c r="G96" s="18">
        <f t="shared" ref="G96" si="22">ROUND(F96*D96,2)</f>
        <v>4335.4799999999996</v>
      </c>
      <c r="I96" s="12">
        <v>353.67</v>
      </c>
      <c r="J96" s="12">
        <f t="shared" si="15"/>
        <v>255.7</v>
      </c>
      <c r="K96" s="12">
        <f t="shared" si="16"/>
        <v>565.84</v>
      </c>
    </row>
    <row r="97" spans="1:11" ht="11.25" customHeight="1">
      <c r="A97" s="10" t="s">
        <v>148</v>
      </c>
      <c r="B97" s="11" t="s">
        <v>149</v>
      </c>
      <c r="C97" s="10" t="s">
        <v>18</v>
      </c>
      <c r="D97" s="38">
        <v>3</v>
      </c>
      <c r="E97" s="33">
        <f t="shared" si="20"/>
        <v>1790.88</v>
      </c>
      <c r="F97" s="31">
        <f t="shared" si="21"/>
        <v>2286.9499999999998</v>
      </c>
      <c r="G97" s="18">
        <f t="shared" ref="G97:G134" si="23">ROUND(F97*D97,2)</f>
        <v>6860.85</v>
      </c>
      <c r="I97" s="13">
        <v>1119.3499999999999</v>
      </c>
      <c r="J97" s="12">
        <f t="shared" si="15"/>
        <v>809.29</v>
      </c>
      <c r="K97" s="12">
        <f t="shared" si="16"/>
        <v>1790.88</v>
      </c>
    </row>
    <row r="98" spans="1:11" ht="11.25" customHeight="1">
      <c r="A98" s="10" t="s">
        <v>150</v>
      </c>
      <c r="B98" s="11" t="s">
        <v>151</v>
      </c>
      <c r="C98" s="10" t="s">
        <v>18</v>
      </c>
      <c r="D98" s="38">
        <v>3</v>
      </c>
      <c r="E98" s="33">
        <f t="shared" si="20"/>
        <v>575.27</v>
      </c>
      <c r="F98" s="31">
        <f t="shared" si="21"/>
        <v>734.62</v>
      </c>
      <c r="G98" s="18">
        <f t="shared" si="23"/>
        <v>2203.86</v>
      </c>
      <c r="I98" s="12">
        <v>359.56</v>
      </c>
      <c r="J98" s="12">
        <f t="shared" si="15"/>
        <v>259.95999999999998</v>
      </c>
      <c r="K98" s="12">
        <f t="shared" si="16"/>
        <v>575.27</v>
      </c>
    </row>
    <row r="99" spans="1:11" ht="11.25" customHeight="1">
      <c r="A99" s="10" t="s">
        <v>152</v>
      </c>
      <c r="B99" s="11" t="s">
        <v>153</v>
      </c>
      <c r="C99" s="10" t="s">
        <v>18</v>
      </c>
      <c r="D99" s="38">
        <v>6</v>
      </c>
      <c r="E99" s="33">
        <f t="shared" si="20"/>
        <v>844.86</v>
      </c>
      <c r="F99" s="31">
        <f t="shared" si="21"/>
        <v>1078.8900000000001</v>
      </c>
      <c r="G99" s="18">
        <f t="shared" si="23"/>
        <v>6473.34</v>
      </c>
      <c r="I99" s="12">
        <v>528.07000000000005</v>
      </c>
      <c r="J99" s="12">
        <f t="shared" si="15"/>
        <v>381.79</v>
      </c>
      <c r="K99" s="12">
        <f t="shared" si="16"/>
        <v>844.86</v>
      </c>
    </row>
    <row r="100" spans="1:11" ht="21" customHeight="1">
      <c r="A100" s="10" t="s">
        <v>154</v>
      </c>
      <c r="B100" s="11" t="s">
        <v>155</v>
      </c>
      <c r="C100" s="10" t="s">
        <v>18</v>
      </c>
      <c r="D100" s="38">
        <v>5</v>
      </c>
      <c r="E100" s="33">
        <f t="shared" si="20"/>
        <v>884.36</v>
      </c>
      <c r="F100" s="31">
        <f t="shared" si="21"/>
        <v>1129.33</v>
      </c>
      <c r="G100" s="18">
        <f t="shared" si="23"/>
        <v>5646.65</v>
      </c>
      <c r="I100" s="12">
        <v>552.75</v>
      </c>
      <c r="J100" s="12">
        <f t="shared" si="15"/>
        <v>399.64</v>
      </c>
      <c r="K100" s="12">
        <f t="shared" si="16"/>
        <v>884.36</v>
      </c>
    </row>
    <row r="101" spans="1:11" ht="22.5" customHeight="1">
      <c r="A101" s="10" t="s">
        <v>156</v>
      </c>
      <c r="B101" s="2" t="s">
        <v>157</v>
      </c>
      <c r="C101" s="10" t="s">
        <v>18</v>
      </c>
      <c r="D101" s="38">
        <v>8</v>
      </c>
      <c r="E101" s="33">
        <f t="shared" si="20"/>
        <v>502.13</v>
      </c>
      <c r="F101" s="31">
        <f t="shared" si="21"/>
        <v>641.22</v>
      </c>
      <c r="G101" s="18">
        <f t="shared" si="23"/>
        <v>5129.76</v>
      </c>
      <c r="I101" s="12">
        <v>313.85000000000002</v>
      </c>
      <c r="J101" s="12">
        <f t="shared" si="15"/>
        <v>226.91</v>
      </c>
      <c r="K101" s="12">
        <f t="shared" si="16"/>
        <v>502.13</v>
      </c>
    </row>
    <row r="102" spans="1:11" ht="11.25" customHeight="1">
      <c r="A102" s="10" t="s">
        <v>158</v>
      </c>
      <c r="B102" s="11" t="s">
        <v>159</v>
      </c>
      <c r="C102" s="10" t="s">
        <v>15</v>
      </c>
      <c r="D102" s="38">
        <v>15.4</v>
      </c>
      <c r="E102" s="33">
        <f t="shared" si="20"/>
        <v>181.46</v>
      </c>
      <c r="F102" s="31">
        <f t="shared" si="21"/>
        <v>231.72</v>
      </c>
      <c r="G102" s="18">
        <f t="shared" si="23"/>
        <v>3568.49</v>
      </c>
      <c r="I102" s="12">
        <v>113.41</v>
      </c>
      <c r="J102" s="12">
        <f t="shared" si="15"/>
        <v>82</v>
      </c>
      <c r="K102" s="12">
        <f t="shared" si="16"/>
        <v>181.46</v>
      </c>
    </row>
    <row r="103" spans="1:11" ht="11.25" customHeight="1">
      <c r="A103" s="14"/>
      <c r="B103" s="4" t="s">
        <v>160</v>
      </c>
      <c r="C103" s="14"/>
      <c r="D103" s="39"/>
      <c r="E103" s="33">
        <f t="shared" si="20"/>
        <v>0</v>
      </c>
      <c r="F103" s="31"/>
      <c r="G103" s="18"/>
      <c r="I103" s="15" t="s">
        <v>68</v>
      </c>
      <c r="J103" s="12"/>
      <c r="K103" s="12"/>
    </row>
    <row r="104" spans="1:11" ht="11.25" customHeight="1">
      <c r="A104" s="10" t="s">
        <v>161</v>
      </c>
      <c r="B104" s="11" t="s">
        <v>162</v>
      </c>
      <c r="C104" s="10" t="s">
        <v>18</v>
      </c>
      <c r="D104" s="38">
        <v>31</v>
      </c>
      <c r="E104" s="33">
        <f t="shared" si="20"/>
        <v>126.89</v>
      </c>
      <c r="F104" s="31">
        <f t="shared" si="21"/>
        <v>162.04</v>
      </c>
      <c r="G104" s="18">
        <f t="shared" si="23"/>
        <v>5023.24</v>
      </c>
      <c r="I104" s="12">
        <v>79.31</v>
      </c>
      <c r="J104" s="12">
        <f t="shared" si="15"/>
        <v>57.34</v>
      </c>
      <c r="K104" s="12">
        <f t="shared" si="16"/>
        <v>126.89</v>
      </c>
    </row>
    <row r="105" spans="1:11" ht="11.25" customHeight="1">
      <c r="A105" s="14"/>
      <c r="B105" s="4" t="s">
        <v>163</v>
      </c>
      <c r="C105" s="14"/>
      <c r="D105" s="39"/>
      <c r="E105" s="33"/>
      <c r="F105" s="31"/>
      <c r="G105" s="18"/>
      <c r="I105" s="15" t="s">
        <v>68</v>
      </c>
      <c r="J105" s="12"/>
      <c r="K105" s="12"/>
    </row>
    <row r="106" spans="1:11" ht="20.100000000000001" customHeight="1">
      <c r="A106" s="10" t="s">
        <v>164</v>
      </c>
      <c r="B106" s="11" t="s">
        <v>165</v>
      </c>
      <c r="C106" s="10" t="s">
        <v>15</v>
      </c>
      <c r="D106" s="38">
        <v>2.1</v>
      </c>
      <c r="E106" s="33">
        <f>K106</f>
        <v>653.29</v>
      </c>
      <c r="F106" s="31">
        <f t="shared" si="21"/>
        <v>834.25</v>
      </c>
      <c r="G106" s="18">
        <f t="shared" si="23"/>
        <v>1751.93</v>
      </c>
      <c r="I106" s="12">
        <v>408.33</v>
      </c>
      <c r="J106" s="12">
        <f t="shared" si="15"/>
        <v>295.22000000000003</v>
      </c>
      <c r="K106" s="12">
        <f t="shared" si="16"/>
        <v>653.29</v>
      </c>
    </row>
    <row r="107" spans="1:11" ht="21" customHeight="1">
      <c r="A107" s="10" t="s">
        <v>166</v>
      </c>
      <c r="B107" s="11" t="s">
        <v>167</v>
      </c>
      <c r="C107" s="10" t="s">
        <v>15</v>
      </c>
      <c r="D107" s="38">
        <v>1.68</v>
      </c>
      <c r="E107" s="33">
        <f>K107</f>
        <v>653.29</v>
      </c>
      <c r="F107" s="31">
        <f t="shared" si="21"/>
        <v>834.25</v>
      </c>
      <c r="G107" s="18">
        <f t="shared" si="23"/>
        <v>1401.54</v>
      </c>
      <c r="I107" s="12">
        <v>408.33</v>
      </c>
      <c r="J107" s="12">
        <f t="shared" si="15"/>
        <v>295.22000000000003</v>
      </c>
      <c r="K107" s="12">
        <f t="shared" si="16"/>
        <v>653.29</v>
      </c>
    </row>
    <row r="108" spans="1:11" ht="20.100000000000001" customHeight="1">
      <c r="A108" s="10" t="s">
        <v>168</v>
      </c>
      <c r="B108" s="11" t="s">
        <v>169</v>
      </c>
      <c r="C108" s="10" t="s">
        <v>15</v>
      </c>
      <c r="D108" s="38">
        <v>3.36</v>
      </c>
      <c r="E108" s="33">
        <f>K108</f>
        <v>653.29</v>
      </c>
      <c r="F108" s="31">
        <f t="shared" si="21"/>
        <v>834.25</v>
      </c>
      <c r="G108" s="18">
        <f t="shared" si="23"/>
        <v>2803.08</v>
      </c>
      <c r="I108" s="12">
        <v>408.33</v>
      </c>
      <c r="J108" s="12">
        <f t="shared" si="15"/>
        <v>295.22000000000003</v>
      </c>
      <c r="K108" s="12">
        <f t="shared" si="16"/>
        <v>653.29</v>
      </c>
    </row>
    <row r="109" spans="1:11" ht="11.25" customHeight="1">
      <c r="A109" s="10" t="s">
        <v>170</v>
      </c>
      <c r="B109" s="11" t="s">
        <v>171</v>
      </c>
      <c r="C109" s="10" t="s">
        <v>18</v>
      </c>
      <c r="D109" s="38">
        <v>7</v>
      </c>
      <c r="E109" s="33">
        <f>K109</f>
        <v>3187.33</v>
      </c>
      <c r="F109" s="31">
        <f t="shared" si="21"/>
        <v>4070.22</v>
      </c>
      <c r="G109" s="18">
        <f t="shared" si="23"/>
        <v>28491.54</v>
      </c>
      <c r="I109" s="13">
        <v>1992.17</v>
      </c>
      <c r="J109" s="12">
        <f t="shared" si="15"/>
        <v>1440.34</v>
      </c>
      <c r="K109" s="12">
        <f t="shared" si="16"/>
        <v>3187.33</v>
      </c>
    </row>
    <row r="110" spans="1:11" ht="11.25" customHeight="1">
      <c r="A110" s="10" t="s">
        <v>172</v>
      </c>
      <c r="B110" s="11" t="s">
        <v>173</v>
      </c>
      <c r="C110" s="10" t="s">
        <v>15</v>
      </c>
      <c r="D110" s="38">
        <v>2.2200000000000002</v>
      </c>
      <c r="E110" s="33">
        <f>K110</f>
        <v>650.77</v>
      </c>
      <c r="F110" s="31">
        <f t="shared" si="21"/>
        <v>831.03</v>
      </c>
      <c r="G110" s="18">
        <f t="shared" si="23"/>
        <v>1844.89</v>
      </c>
      <c r="I110" s="12">
        <v>406.75</v>
      </c>
      <c r="J110" s="12">
        <f t="shared" si="15"/>
        <v>294.08</v>
      </c>
      <c r="K110" s="12">
        <f t="shared" si="16"/>
        <v>650.77</v>
      </c>
    </row>
    <row r="111" spans="1:11" ht="11.25" customHeight="1">
      <c r="A111" s="14"/>
      <c r="B111" s="4" t="s">
        <v>174</v>
      </c>
      <c r="C111" s="14"/>
      <c r="D111" s="39"/>
      <c r="E111" s="33"/>
      <c r="F111" s="31"/>
      <c r="G111" s="18"/>
      <c r="I111" s="15" t="s">
        <v>68</v>
      </c>
      <c r="J111" s="12"/>
      <c r="K111" s="12"/>
    </row>
    <row r="112" spans="1:11" ht="11.25" customHeight="1">
      <c r="A112" s="10" t="s">
        <v>175</v>
      </c>
      <c r="B112" s="11" t="s">
        <v>176</v>
      </c>
      <c r="C112" s="10" t="s">
        <v>18</v>
      </c>
      <c r="D112" s="38">
        <v>1</v>
      </c>
      <c r="E112" s="33">
        <f>K112</f>
        <v>3187.33</v>
      </c>
      <c r="F112" s="31">
        <f t="shared" si="21"/>
        <v>4070.22</v>
      </c>
      <c r="G112" s="18">
        <f t="shared" si="23"/>
        <v>4070.22</v>
      </c>
      <c r="I112" s="13">
        <v>1992.17</v>
      </c>
      <c r="J112" s="12">
        <f t="shared" si="15"/>
        <v>1440.34</v>
      </c>
      <c r="K112" s="12">
        <f t="shared" si="16"/>
        <v>3187.33</v>
      </c>
    </row>
    <row r="113" spans="1:11" ht="11.25" customHeight="1">
      <c r="A113" s="14"/>
      <c r="B113" s="4" t="s">
        <v>177</v>
      </c>
      <c r="C113" s="14"/>
      <c r="D113" s="39"/>
      <c r="E113" s="33"/>
      <c r="F113" s="31">
        <f t="shared" si="21"/>
        <v>0</v>
      </c>
      <c r="G113" s="18">
        <f t="shared" si="23"/>
        <v>0</v>
      </c>
      <c r="I113" s="15" t="s">
        <v>68</v>
      </c>
      <c r="J113" s="12"/>
      <c r="K113" s="12"/>
    </row>
    <row r="114" spans="1:11" ht="11.25" customHeight="1">
      <c r="A114" s="10" t="s">
        <v>178</v>
      </c>
      <c r="B114" s="11" t="s">
        <v>179</v>
      </c>
      <c r="C114" s="10" t="s">
        <v>15</v>
      </c>
      <c r="D114" s="38">
        <v>0.88</v>
      </c>
      <c r="E114" s="33">
        <f t="shared" ref="E114:E126" si="24">K114</f>
        <v>654.79999999999995</v>
      </c>
      <c r="F114" s="31">
        <f t="shared" si="21"/>
        <v>836.18</v>
      </c>
      <c r="G114" s="18">
        <f t="shared" si="23"/>
        <v>735.84</v>
      </c>
      <c r="I114" s="12">
        <v>409.27</v>
      </c>
      <c r="J114" s="12">
        <f t="shared" si="15"/>
        <v>295.89999999999998</v>
      </c>
      <c r="K114" s="12">
        <f t="shared" si="16"/>
        <v>654.79999999999995</v>
      </c>
    </row>
    <row r="115" spans="1:11" ht="11.25" customHeight="1">
      <c r="A115" s="10" t="s">
        <v>180</v>
      </c>
      <c r="B115" s="11" t="s">
        <v>181</v>
      </c>
      <c r="C115" s="10" t="s">
        <v>15</v>
      </c>
      <c r="D115" s="38">
        <v>2.15</v>
      </c>
      <c r="E115" s="33">
        <f t="shared" si="24"/>
        <v>654.79999999999995</v>
      </c>
      <c r="F115" s="31">
        <f t="shared" si="21"/>
        <v>836.18</v>
      </c>
      <c r="G115" s="18">
        <f t="shared" si="23"/>
        <v>1797.79</v>
      </c>
      <c r="I115" s="12">
        <v>409.27</v>
      </c>
      <c r="J115" s="12">
        <f t="shared" si="15"/>
        <v>295.89999999999998</v>
      </c>
      <c r="K115" s="12">
        <f t="shared" si="16"/>
        <v>654.79999999999995</v>
      </c>
    </row>
    <row r="116" spans="1:11" ht="11.25" customHeight="1">
      <c r="A116" s="10" t="s">
        <v>182</v>
      </c>
      <c r="B116" s="11" t="s">
        <v>183</v>
      </c>
      <c r="C116" s="10" t="s">
        <v>15</v>
      </c>
      <c r="D116" s="38">
        <v>1.61</v>
      </c>
      <c r="E116" s="33">
        <f t="shared" si="24"/>
        <v>576.70000000000005</v>
      </c>
      <c r="F116" s="31">
        <f t="shared" si="21"/>
        <v>736.45</v>
      </c>
      <c r="G116" s="18">
        <f t="shared" si="23"/>
        <v>1185.68</v>
      </c>
      <c r="I116" s="12">
        <v>360.46</v>
      </c>
      <c r="J116" s="12">
        <f t="shared" si="15"/>
        <v>260.61</v>
      </c>
      <c r="K116" s="12">
        <f t="shared" si="16"/>
        <v>576.70000000000005</v>
      </c>
    </row>
    <row r="117" spans="1:11" ht="11.25" customHeight="1">
      <c r="A117" s="10" t="s">
        <v>184</v>
      </c>
      <c r="B117" s="11" t="s">
        <v>185</v>
      </c>
      <c r="C117" s="10" t="s">
        <v>15</v>
      </c>
      <c r="D117" s="38">
        <v>2.73</v>
      </c>
      <c r="E117" s="33">
        <f t="shared" si="24"/>
        <v>654.79999999999995</v>
      </c>
      <c r="F117" s="31">
        <f t="shared" si="21"/>
        <v>836.18</v>
      </c>
      <c r="G117" s="18">
        <f t="shared" si="23"/>
        <v>2282.77</v>
      </c>
      <c r="I117" s="12">
        <v>409.27</v>
      </c>
      <c r="J117" s="12">
        <f t="shared" si="15"/>
        <v>295.89999999999998</v>
      </c>
      <c r="K117" s="12">
        <f t="shared" si="16"/>
        <v>654.79999999999995</v>
      </c>
    </row>
    <row r="118" spans="1:11" ht="22.5" customHeight="1">
      <c r="A118" s="10" t="s">
        <v>186</v>
      </c>
      <c r="B118" s="2" t="s">
        <v>187</v>
      </c>
      <c r="C118" s="10" t="s">
        <v>15</v>
      </c>
      <c r="D118" s="38">
        <v>1.05</v>
      </c>
      <c r="E118" s="33">
        <f t="shared" si="24"/>
        <v>697.59</v>
      </c>
      <c r="F118" s="31">
        <f t="shared" si="21"/>
        <v>890.82</v>
      </c>
      <c r="G118" s="18">
        <f t="shared" si="23"/>
        <v>935.36</v>
      </c>
      <c r="I118" s="12">
        <v>436.02</v>
      </c>
      <c r="J118" s="12">
        <f t="shared" si="15"/>
        <v>315.24</v>
      </c>
      <c r="K118" s="12">
        <f t="shared" si="16"/>
        <v>697.59</v>
      </c>
    </row>
    <row r="119" spans="1:11" ht="22.5" customHeight="1">
      <c r="A119" s="10" t="s">
        <v>188</v>
      </c>
      <c r="B119" s="2" t="s">
        <v>189</v>
      </c>
      <c r="C119" s="10" t="s">
        <v>15</v>
      </c>
      <c r="D119" s="38">
        <v>12.6</v>
      </c>
      <c r="E119" s="33">
        <f t="shared" si="24"/>
        <v>697.59</v>
      </c>
      <c r="F119" s="31">
        <f t="shared" si="21"/>
        <v>890.82</v>
      </c>
      <c r="G119" s="18">
        <f t="shared" si="23"/>
        <v>11224.33</v>
      </c>
      <c r="I119" s="12">
        <v>436.02</v>
      </c>
      <c r="J119" s="12">
        <f t="shared" si="15"/>
        <v>315.24</v>
      </c>
      <c r="K119" s="12">
        <f t="shared" si="16"/>
        <v>697.59</v>
      </c>
    </row>
    <row r="120" spans="1:11" ht="22.5" customHeight="1">
      <c r="A120" s="10" t="s">
        <v>190</v>
      </c>
      <c r="B120" s="2" t="s">
        <v>191</v>
      </c>
      <c r="C120" s="10" t="s">
        <v>15</v>
      </c>
      <c r="D120" s="38">
        <v>8.4</v>
      </c>
      <c r="E120" s="33">
        <f t="shared" si="24"/>
        <v>697.59</v>
      </c>
      <c r="F120" s="31">
        <f t="shared" si="21"/>
        <v>890.82</v>
      </c>
      <c r="G120" s="18">
        <f t="shared" si="23"/>
        <v>7482.89</v>
      </c>
      <c r="I120" s="12">
        <v>436.02</v>
      </c>
      <c r="J120" s="12">
        <f t="shared" si="15"/>
        <v>315.24</v>
      </c>
      <c r="K120" s="12">
        <f t="shared" si="16"/>
        <v>697.59</v>
      </c>
    </row>
    <row r="121" spans="1:11" ht="22.5" customHeight="1">
      <c r="A121" s="10" t="s">
        <v>192</v>
      </c>
      <c r="B121" s="2" t="s">
        <v>193</v>
      </c>
      <c r="C121" s="10" t="s">
        <v>15</v>
      </c>
      <c r="D121" s="38">
        <v>6.3</v>
      </c>
      <c r="E121" s="33">
        <f t="shared" si="24"/>
        <v>697.59</v>
      </c>
      <c r="F121" s="31">
        <f t="shared" si="21"/>
        <v>890.82</v>
      </c>
      <c r="G121" s="18">
        <f t="shared" si="23"/>
        <v>5612.17</v>
      </c>
      <c r="I121" s="12">
        <v>436.02</v>
      </c>
      <c r="J121" s="12">
        <f t="shared" si="15"/>
        <v>315.24</v>
      </c>
      <c r="K121" s="12">
        <f t="shared" si="16"/>
        <v>697.59</v>
      </c>
    </row>
    <row r="122" spans="1:11" ht="22.5" customHeight="1">
      <c r="A122" s="10" t="s">
        <v>194</v>
      </c>
      <c r="B122" s="2" t="s">
        <v>195</v>
      </c>
      <c r="C122" s="10" t="s">
        <v>15</v>
      </c>
      <c r="D122" s="38">
        <v>1.05</v>
      </c>
      <c r="E122" s="33">
        <f t="shared" si="24"/>
        <v>697.59</v>
      </c>
      <c r="F122" s="31">
        <f t="shared" si="21"/>
        <v>890.82</v>
      </c>
      <c r="G122" s="18">
        <f t="shared" si="23"/>
        <v>935.36</v>
      </c>
      <c r="I122" s="12">
        <v>436.02</v>
      </c>
      <c r="J122" s="12">
        <f t="shared" si="15"/>
        <v>315.24</v>
      </c>
      <c r="K122" s="12">
        <f t="shared" si="16"/>
        <v>697.59</v>
      </c>
    </row>
    <row r="123" spans="1:11" ht="22.5" customHeight="1">
      <c r="A123" s="10" t="s">
        <v>196</v>
      </c>
      <c r="B123" s="2" t="s">
        <v>197</v>
      </c>
      <c r="C123" s="10" t="s">
        <v>15</v>
      </c>
      <c r="D123" s="38">
        <v>5.25</v>
      </c>
      <c r="E123" s="33">
        <f t="shared" si="24"/>
        <v>697.59</v>
      </c>
      <c r="F123" s="31">
        <f t="shared" si="21"/>
        <v>890.82</v>
      </c>
      <c r="G123" s="18">
        <f t="shared" si="23"/>
        <v>4676.8100000000004</v>
      </c>
      <c r="I123" s="12">
        <v>436.02</v>
      </c>
      <c r="J123" s="12">
        <f t="shared" si="15"/>
        <v>315.24</v>
      </c>
      <c r="K123" s="12">
        <f t="shared" si="16"/>
        <v>697.59</v>
      </c>
    </row>
    <row r="124" spans="1:11" ht="22.5" customHeight="1">
      <c r="A124" s="10" t="s">
        <v>198</v>
      </c>
      <c r="B124" s="2" t="s">
        <v>199</v>
      </c>
      <c r="C124" s="10" t="s">
        <v>15</v>
      </c>
      <c r="D124" s="38">
        <v>4.2</v>
      </c>
      <c r="E124" s="33">
        <f t="shared" si="24"/>
        <v>697.59</v>
      </c>
      <c r="F124" s="31">
        <f t="shared" si="21"/>
        <v>890.82</v>
      </c>
      <c r="G124" s="18">
        <f t="shared" si="23"/>
        <v>3741.44</v>
      </c>
      <c r="I124" s="12">
        <v>436.02</v>
      </c>
      <c r="J124" s="12">
        <f t="shared" si="15"/>
        <v>315.24</v>
      </c>
      <c r="K124" s="12">
        <f t="shared" si="16"/>
        <v>697.59</v>
      </c>
    </row>
    <row r="125" spans="1:11" ht="22.5" customHeight="1">
      <c r="A125" s="10" t="s">
        <v>200</v>
      </c>
      <c r="B125" s="2" t="s">
        <v>201</v>
      </c>
      <c r="C125" s="10" t="s">
        <v>15</v>
      </c>
      <c r="D125" s="38">
        <v>16.8</v>
      </c>
      <c r="E125" s="33">
        <f t="shared" si="24"/>
        <v>697.59</v>
      </c>
      <c r="F125" s="31">
        <f t="shared" si="21"/>
        <v>890.82</v>
      </c>
      <c r="G125" s="18">
        <f t="shared" si="23"/>
        <v>14965.78</v>
      </c>
      <c r="I125" s="12">
        <v>436.02</v>
      </c>
      <c r="J125" s="12">
        <f t="shared" si="15"/>
        <v>315.24</v>
      </c>
      <c r="K125" s="12">
        <f t="shared" si="16"/>
        <v>697.59</v>
      </c>
    </row>
    <row r="126" spans="1:11" ht="11.25" customHeight="1">
      <c r="A126" s="10" t="s">
        <v>202</v>
      </c>
      <c r="B126" s="11" t="s">
        <v>203</v>
      </c>
      <c r="C126" s="10" t="s">
        <v>15</v>
      </c>
      <c r="D126" s="38">
        <v>1.88</v>
      </c>
      <c r="E126" s="33">
        <f t="shared" si="24"/>
        <v>103.7</v>
      </c>
      <c r="F126" s="31">
        <f t="shared" si="21"/>
        <v>132.41999999999999</v>
      </c>
      <c r="G126" s="18">
        <f t="shared" si="23"/>
        <v>248.95</v>
      </c>
      <c r="I126" s="12">
        <v>64.819999999999993</v>
      </c>
      <c r="J126" s="12">
        <f t="shared" si="15"/>
        <v>46.86</v>
      </c>
      <c r="K126" s="12">
        <f t="shared" si="16"/>
        <v>103.7</v>
      </c>
    </row>
    <row r="127" spans="1:11" ht="11.25" customHeight="1">
      <c r="A127" s="14"/>
      <c r="B127" s="4" t="s">
        <v>204</v>
      </c>
      <c r="C127" s="14"/>
      <c r="D127" s="39"/>
      <c r="E127" s="33"/>
      <c r="F127" s="31"/>
      <c r="G127" s="18"/>
      <c r="I127" s="15" t="s">
        <v>68</v>
      </c>
      <c r="J127" s="12"/>
      <c r="K127" s="12"/>
    </row>
    <row r="128" spans="1:11" ht="11.25" customHeight="1">
      <c r="A128" s="10" t="s">
        <v>205</v>
      </c>
      <c r="B128" s="11" t="s">
        <v>206</v>
      </c>
      <c r="C128" s="10" t="s">
        <v>15</v>
      </c>
      <c r="D128" s="38">
        <v>9.4600000000000009</v>
      </c>
      <c r="E128" s="33">
        <f>K128</f>
        <v>253.02</v>
      </c>
      <c r="F128" s="31">
        <f t="shared" si="21"/>
        <v>323.11</v>
      </c>
      <c r="G128" s="18">
        <f t="shared" si="23"/>
        <v>3056.62</v>
      </c>
      <c r="I128" s="12">
        <v>158.13999999999999</v>
      </c>
      <c r="J128" s="12">
        <f t="shared" si="15"/>
        <v>114.34</v>
      </c>
      <c r="K128" s="12">
        <f t="shared" si="16"/>
        <v>253.02</v>
      </c>
    </row>
    <row r="129" spans="1:11" ht="11.25" customHeight="1">
      <c r="A129" s="10" t="s">
        <v>207</v>
      </c>
      <c r="B129" s="11" t="s">
        <v>208</v>
      </c>
      <c r="C129" s="10" t="s">
        <v>15</v>
      </c>
      <c r="D129" s="38">
        <v>12</v>
      </c>
      <c r="E129" s="33">
        <f>K129</f>
        <v>543.91</v>
      </c>
      <c r="F129" s="31">
        <f t="shared" si="21"/>
        <v>694.57</v>
      </c>
      <c r="G129" s="18">
        <f t="shared" si="23"/>
        <v>8334.84</v>
      </c>
      <c r="I129" s="12">
        <v>339.96</v>
      </c>
      <c r="J129" s="12">
        <f t="shared" si="15"/>
        <v>245.79</v>
      </c>
      <c r="K129" s="12">
        <f t="shared" si="16"/>
        <v>543.91</v>
      </c>
    </row>
    <row r="130" spans="1:11" ht="11.25" customHeight="1">
      <c r="A130" s="14"/>
      <c r="B130" s="4" t="s">
        <v>209</v>
      </c>
      <c r="C130" s="14"/>
      <c r="D130" s="39"/>
      <c r="E130" s="33"/>
      <c r="F130" s="31"/>
      <c r="G130" s="18"/>
      <c r="I130" s="15" t="s">
        <v>68</v>
      </c>
      <c r="J130" s="12"/>
      <c r="K130" s="12"/>
    </row>
    <row r="131" spans="1:11" ht="11.25" customHeight="1">
      <c r="A131" s="10" t="s">
        <v>210</v>
      </c>
      <c r="B131" s="11" t="s">
        <v>211</v>
      </c>
      <c r="C131" s="10" t="s">
        <v>15</v>
      </c>
      <c r="D131" s="38">
        <v>112.15</v>
      </c>
      <c r="E131" s="33">
        <f>K131</f>
        <v>439.13</v>
      </c>
      <c r="F131" s="31">
        <f t="shared" si="21"/>
        <v>560.77</v>
      </c>
      <c r="G131" s="18">
        <f t="shared" si="23"/>
        <v>62890.36</v>
      </c>
      <c r="I131" s="12">
        <v>274.47000000000003</v>
      </c>
      <c r="J131" s="12">
        <f t="shared" si="15"/>
        <v>198.44</v>
      </c>
      <c r="K131" s="12">
        <f t="shared" si="16"/>
        <v>439.13</v>
      </c>
    </row>
    <row r="132" spans="1:11" ht="11.25" customHeight="1">
      <c r="A132" s="10" t="s">
        <v>212</v>
      </c>
      <c r="B132" s="11" t="s">
        <v>213</v>
      </c>
      <c r="C132" s="10" t="s">
        <v>15</v>
      </c>
      <c r="D132" s="38">
        <v>5.46</v>
      </c>
      <c r="E132" s="33">
        <f>K132</f>
        <v>2699.34</v>
      </c>
      <c r="F132" s="31">
        <f t="shared" si="21"/>
        <v>3447.06</v>
      </c>
      <c r="G132" s="18">
        <f t="shared" si="23"/>
        <v>18820.95</v>
      </c>
      <c r="I132" s="13">
        <v>1687.16</v>
      </c>
      <c r="J132" s="12">
        <f t="shared" si="15"/>
        <v>1219.82</v>
      </c>
      <c r="K132" s="12">
        <f t="shared" si="16"/>
        <v>2699.34</v>
      </c>
    </row>
    <row r="133" spans="1:11" ht="22.5" customHeight="1">
      <c r="A133" s="10" t="s">
        <v>214</v>
      </c>
      <c r="B133" s="2" t="s">
        <v>215</v>
      </c>
      <c r="C133" s="10" t="s">
        <v>15</v>
      </c>
      <c r="D133" s="38">
        <v>19.12</v>
      </c>
      <c r="E133" s="33">
        <f>K133</f>
        <v>375.48</v>
      </c>
      <c r="F133" s="31">
        <f t="shared" si="21"/>
        <v>479.49</v>
      </c>
      <c r="G133" s="18">
        <f t="shared" si="23"/>
        <v>9167.85</v>
      </c>
      <c r="I133" s="12">
        <v>234.69</v>
      </c>
      <c r="J133" s="12">
        <f t="shared" si="15"/>
        <v>169.68</v>
      </c>
      <c r="K133" s="12">
        <f t="shared" si="16"/>
        <v>375.48</v>
      </c>
    </row>
    <row r="134" spans="1:11" ht="11.25" customHeight="1">
      <c r="A134" s="10" t="s">
        <v>216</v>
      </c>
      <c r="B134" s="11" t="s">
        <v>217</v>
      </c>
      <c r="C134" s="10" t="s">
        <v>15</v>
      </c>
      <c r="D134" s="38">
        <v>99.9</v>
      </c>
      <c r="E134" s="33">
        <f>K134</f>
        <v>375.48</v>
      </c>
      <c r="F134" s="31">
        <f t="shared" si="21"/>
        <v>479.49</v>
      </c>
      <c r="G134" s="18">
        <f t="shared" si="23"/>
        <v>47901.05</v>
      </c>
      <c r="I134" s="12">
        <v>234.69</v>
      </c>
      <c r="J134" s="12">
        <f t="shared" si="15"/>
        <v>169.68</v>
      </c>
      <c r="K134" s="12">
        <f t="shared" si="16"/>
        <v>375.48</v>
      </c>
    </row>
    <row r="135" spans="1:11" ht="9.9499999999999993" customHeight="1">
      <c r="A135" s="14"/>
      <c r="B135" s="14"/>
      <c r="C135" s="14"/>
      <c r="D135" s="39"/>
      <c r="E135" s="32"/>
      <c r="F135" s="32"/>
      <c r="G135" s="26"/>
      <c r="I135" s="14"/>
      <c r="J135" s="12"/>
      <c r="K135" s="12"/>
    </row>
    <row r="136" spans="1:11" ht="12.75" customHeight="1">
      <c r="A136" s="7" t="s">
        <v>218</v>
      </c>
      <c r="B136" s="8" t="s">
        <v>219</v>
      </c>
      <c r="C136" s="9"/>
      <c r="D136" s="30"/>
      <c r="E136" s="30"/>
      <c r="F136" s="30"/>
      <c r="G136" s="46">
        <f>SUM(G137:G142)</f>
        <v>396870.41000000003</v>
      </c>
      <c r="I136" s="9"/>
      <c r="J136" s="12"/>
      <c r="K136" s="12"/>
    </row>
    <row r="137" spans="1:11" ht="11.25" customHeight="1">
      <c r="A137" s="10" t="s">
        <v>220</v>
      </c>
      <c r="B137" s="11" t="s">
        <v>221</v>
      </c>
      <c r="C137" s="10" t="s">
        <v>15</v>
      </c>
      <c r="D137" s="38">
        <v>779.36</v>
      </c>
      <c r="E137" s="33">
        <f t="shared" ref="E137:E142" si="25">K137</f>
        <v>127.29</v>
      </c>
      <c r="F137" s="31">
        <f t="shared" ref="F137:F142" si="26">ROUND(E137+(E137*$J$3),2)</f>
        <v>162.55000000000001</v>
      </c>
      <c r="G137" s="18">
        <f t="shared" ref="G137" si="27">ROUND(F137*D137,2)</f>
        <v>126684.97</v>
      </c>
      <c r="I137" s="12">
        <v>79.56</v>
      </c>
      <c r="J137" s="12">
        <f t="shared" ref="J137:J199" si="28">ROUND(I137-(I137*$J$3),2)</f>
        <v>57.52</v>
      </c>
      <c r="K137" s="12">
        <f t="shared" ref="K137:K199" si="29">ROUND(J137+(J137*$K$3),2)</f>
        <v>127.29</v>
      </c>
    </row>
    <row r="138" spans="1:11" ht="11.25" customHeight="1">
      <c r="A138" s="10" t="s">
        <v>222</v>
      </c>
      <c r="B138" s="11" t="s">
        <v>223</v>
      </c>
      <c r="C138" s="10" t="s">
        <v>15</v>
      </c>
      <c r="D138" s="38">
        <v>805.81</v>
      </c>
      <c r="E138" s="33">
        <f t="shared" si="25"/>
        <v>228.19</v>
      </c>
      <c r="F138" s="31">
        <f t="shared" si="26"/>
        <v>291.39999999999998</v>
      </c>
      <c r="G138" s="18">
        <f t="shared" ref="G138:G142" si="30">ROUND(F138*D138,2)</f>
        <v>234813.03</v>
      </c>
      <c r="I138" s="12">
        <v>142.63</v>
      </c>
      <c r="J138" s="12">
        <f t="shared" si="28"/>
        <v>103.12</v>
      </c>
      <c r="K138" s="12">
        <f t="shared" si="29"/>
        <v>228.19</v>
      </c>
    </row>
    <row r="139" spans="1:11" ht="11.25" customHeight="1">
      <c r="A139" s="10" t="s">
        <v>224</v>
      </c>
      <c r="B139" s="11" t="s">
        <v>225</v>
      </c>
      <c r="C139" s="10" t="s">
        <v>29</v>
      </c>
      <c r="D139" s="38">
        <v>6.6</v>
      </c>
      <c r="E139" s="33">
        <f t="shared" si="25"/>
        <v>83.96</v>
      </c>
      <c r="F139" s="31">
        <f t="shared" si="26"/>
        <v>107.22</v>
      </c>
      <c r="G139" s="18">
        <f t="shared" si="30"/>
        <v>707.65</v>
      </c>
      <c r="I139" s="12">
        <v>52.48</v>
      </c>
      <c r="J139" s="12">
        <f t="shared" si="28"/>
        <v>37.94</v>
      </c>
      <c r="K139" s="12">
        <f t="shared" si="29"/>
        <v>83.96</v>
      </c>
    </row>
    <row r="140" spans="1:11" ht="11.25" customHeight="1">
      <c r="A140" s="10" t="s">
        <v>226</v>
      </c>
      <c r="B140" s="11" t="s">
        <v>227</v>
      </c>
      <c r="C140" s="10" t="s">
        <v>15</v>
      </c>
      <c r="D140" s="38">
        <v>97.85</v>
      </c>
      <c r="E140" s="33">
        <f t="shared" si="25"/>
        <v>86.15</v>
      </c>
      <c r="F140" s="31">
        <f t="shared" si="26"/>
        <v>110.01</v>
      </c>
      <c r="G140" s="18">
        <f t="shared" si="30"/>
        <v>10764.48</v>
      </c>
      <c r="I140" s="12">
        <v>53.85</v>
      </c>
      <c r="J140" s="12">
        <f t="shared" si="28"/>
        <v>38.93</v>
      </c>
      <c r="K140" s="12">
        <f t="shared" si="29"/>
        <v>86.15</v>
      </c>
    </row>
    <row r="141" spans="1:11" ht="11.25" customHeight="1">
      <c r="A141" s="10" t="s">
        <v>228</v>
      </c>
      <c r="B141" s="11" t="s">
        <v>229</v>
      </c>
      <c r="C141" s="10" t="s">
        <v>29</v>
      </c>
      <c r="D141" s="38">
        <v>214.5</v>
      </c>
      <c r="E141" s="33">
        <f t="shared" si="25"/>
        <v>43.64</v>
      </c>
      <c r="F141" s="31">
        <f t="shared" si="26"/>
        <v>55.73</v>
      </c>
      <c r="G141" s="18">
        <f t="shared" si="30"/>
        <v>11954.09</v>
      </c>
      <c r="I141" s="12">
        <v>27.28</v>
      </c>
      <c r="J141" s="12">
        <f t="shared" si="28"/>
        <v>19.72</v>
      </c>
      <c r="K141" s="12">
        <f t="shared" si="29"/>
        <v>43.64</v>
      </c>
    </row>
    <row r="142" spans="1:11" ht="11.25" customHeight="1">
      <c r="A142" s="10" t="s">
        <v>230</v>
      </c>
      <c r="B142" s="11" t="s">
        <v>231</v>
      </c>
      <c r="C142" s="10" t="s">
        <v>29</v>
      </c>
      <c r="D142" s="38">
        <v>211.25</v>
      </c>
      <c r="E142" s="33">
        <f t="shared" si="25"/>
        <v>44.28</v>
      </c>
      <c r="F142" s="31">
        <f t="shared" si="26"/>
        <v>56.55</v>
      </c>
      <c r="G142" s="18">
        <f t="shared" si="30"/>
        <v>11946.19</v>
      </c>
      <c r="I142" s="12">
        <v>27.67</v>
      </c>
      <c r="J142" s="12">
        <f t="shared" si="28"/>
        <v>20.010000000000002</v>
      </c>
      <c r="K142" s="12">
        <f t="shared" si="29"/>
        <v>44.28</v>
      </c>
    </row>
    <row r="143" spans="1:11" ht="11.1" customHeight="1">
      <c r="A143" s="14"/>
      <c r="B143" s="14"/>
      <c r="C143" s="14"/>
      <c r="D143" s="39"/>
      <c r="E143" s="32"/>
      <c r="F143" s="32"/>
      <c r="G143" s="26"/>
      <c r="I143" s="14"/>
      <c r="J143" s="12"/>
      <c r="K143" s="12"/>
    </row>
    <row r="144" spans="1:11" ht="12.75" customHeight="1">
      <c r="A144" s="7" t="s">
        <v>232</v>
      </c>
      <c r="B144" s="8" t="s">
        <v>233</v>
      </c>
      <c r="C144" s="9"/>
      <c r="D144" s="30"/>
      <c r="E144" s="30"/>
      <c r="F144" s="30"/>
      <c r="G144" s="46">
        <f>SUM(G145)</f>
        <v>8718.19</v>
      </c>
      <c r="I144" s="9"/>
      <c r="J144" s="12"/>
      <c r="K144" s="12"/>
    </row>
    <row r="145" spans="1:11" ht="11.25" customHeight="1">
      <c r="A145" s="10" t="s">
        <v>234</v>
      </c>
      <c r="B145" s="11" t="s">
        <v>235</v>
      </c>
      <c r="C145" s="10" t="s">
        <v>15</v>
      </c>
      <c r="D145" s="38">
        <v>453.6</v>
      </c>
      <c r="E145" s="33">
        <f t="shared" ref="E145" si="31">K145</f>
        <v>15.05</v>
      </c>
      <c r="F145" s="31">
        <f t="shared" ref="F145" si="32">ROUND(E145+(E145*$J$3),2)</f>
        <v>19.22</v>
      </c>
      <c r="G145" s="18">
        <f t="shared" ref="G145" si="33">ROUND(F145*D145,2)</f>
        <v>8718.19</v>
      </c>
      <c r="I145" s="12">
        <v>9.41</v>
      </c>
      <c r="J145" s="12">
        <f t="shared" si="28"/>
        <v>6.8</v>
      </c>
      <c r="K145" s="12">
        <f t="shared" si="29"/>
        <v>15.05</v>
      </c>
    </row>
    <row r="146" spans="1:11" ht="9.9499999999999993" customHeight="1">
      <c r="A146" s="14"/>
      <c r="B146" s="14"/>
      <c r="C146" s="14"/>
      <c r="D146" s="39"/>
      <c r="E146" s="32"/>
      <c r="F146" s="32"/>
      <c r="G146" s="26"/>
      <c r="I146" s="14"/>
      <c r="J146" s="12"/>
      <c r="K146" s="12"/>
    </row>
    <row r="147" spans="1:11" ht="12.75" customHeight="1">
      <c r="A147" s="7" t="s">
        <v>236</v>
      </c>
      <c r="B147" s="8" t="s">
        <v>237</v>
      </c>
      <c r="C147" s="9"/>
      <c r="D147" s="30"/>
      <c r="E147" s="30"/>
      <c r="F147" s="30"/>
      <c r="G147" s="46">
        <f>SUM(G148:G159)</f>
        <v>493737.57999999996</v>
      </c>
      <c r="I147" s="9"/>
      <c r="J147" s="12"/>
      <c r="K147" s="12"/>
    </row>
    <row r="148" spans="1:11" ht="11.25" customHeight="1">
      <c r="A148" s="10" t="s">
        <v>238</v>
      </c>
      <c r="B148" s="11" t="s">
        <v>239</v>
      </c>
      <c r="C148" s="10" t="s">
        <v>15</v>
      </c>
      <c r="D148" s="38">
        <v>2544.94</v>
      </c>
      <c r="E148" s="33">
        <f t="shared" ref="E148:E159" si="34">K148</f>
        <v>5.51</v>
      </c>
      <c r="F148" s="31">
        <f t="shared" ref="F148:F159" si="35">ROUND(E148+(E148*$J$3),2)</f>
        <v>7.04</v>
      </c>
      <c r="G148" s="18">
        <f t="shared" ref="G148" si="36">ROUND(F148*D148,2)</f>
        <v>17916.38</v>
      </c>
      <c r="I148" s="12">
        <v>3.44</v>
      </c>
      <c r="J148" s="12">
        <f t="shared" si="28"/>
        <v>2.4900000000000002</v>
      </c>
      <c r="K148" s="12">
        <f t="shared" si="29"/>
        <v>5.51</v>
      </c>
    </row>
    <row r="149" spans="1:11" ht="11.25" customHeight="1">
      <c r="A149" s="10" t="s">
        <v>240</v>
      </c>
      <c r="B149" s="11" t="s">
        <v>241</v>
      </c>
      <c r="C149" s="10" t="s">
        <v>15</v>
      </c>
      <c r="D149" s="38">
        <v>2019.11</v>
      </c>
      <c r="E149" s="33">
        <f t="shared" si="34"/>
        <v>36.47</v>
      </c>
      <c r="F149" s="31">
        <f t="shared" si="35"/>
        <v>46.57</v>
      </c>
      <c r="G149" s="18">
        <f t="shared" ref="G149:G159" si="37">ROUND(F149*D149,2)</f>
        <v>94029.95</v>
      </c>
      <c r="I149" s="12">
        <v>22.79</v>
      </c>
      <c r="J149" s="12">
        <f t="shared" si="28"/>
        <v>16.48</v>
      </c>
      <c r="K149" s="12">
        <f t="shared" si="29"/>
        <v>36.47</v>
      </c>
    </row>
    <row r="150" spans="1:11" ht="11.25" customHeight="1">
      <c r="A150" s="10" t="s">
        <v>242</v>
      </c>
      <c r="B150" s="11" t="s">
        <v>243</v>
      </c>
      <c r="C150" s="10" t="s">
        <v>15</v>
      </c>
      <c r="D150" s="38">
        <v>525.83000000000004</v>
      </c>
      <c r="E150" s="33">
        <f t="shared" si="34"/>
        <v>64.53</v>
      </c>
      <c r="F150" s="31">
        <f t="shared" si="35"/>
        <v>82.4</v>
      </c>
      <c r="G150" s="18">
        <f t="shared" si="37"/>
        <v>43328.39</v>
      </c>
      <c r="I150" s="12">
        <v>40.33</v>
      </c>
      <c r="J150" s="12">
        <f t="shared" si="28"/>
        <v>29.16</v>
      </c>
      <c r="K150" s="12">
        <f t="shared" si="29"/>
        <v>64.53</v>
      </c>
    </row>
    <row r="151" spans="1:11" ht="11.25" customHeight="1">
      <c r="A151" s="10" t="s">
        <v>244</v>
      </c>
      <c r="B151" s="11" t="s">
        <v>245</v>
      </c>
      <c r="C151" s="10" t="s">
        <v>15</v>
      </c>
      <c r="D151" s="38">
        <v>1530.66</v>
      </c>
      <c r="E151" s="33">
        <f t="shared" si="34"/>
        <v>85.42</v>
      </c>
      <c r="F151" s="31">
        <f t="shared" si="35"/>
        <v>109.08</v>
      </c>
      <c r="G151" s="18">
        <f t="shared" si="37"/>
        <v>166964.39000000001</v>
      </c>
      <c r="I151" s="12">
        <v>53.39</v>
      </c>
      <c r="J151" s="12">
        <f t="shared" si="28"/>
        <v>38.6</v>
      </c>
      <c r="K151" s="12">
        <f t="shared" si="29"/>
        <v>85.42</v>
      </c>
    </row>
    <row r="152" spans="1:11" ht="11.25" customHeight="1">
      <c r="A152" s="10" t="s">
        <v>246</v>
      </c>
      <c r="B152" s="11" t="s">
        <v>247</v>
      </c>
      <c r="C152" s="10" t="s">
        <v>15</v>
      </c>
      <c r="D152" s="38">
        <v>411.91</v>
      </c>
      <c r="E152" s="33">
        <f t="shared" si="34"/>
        <v>99.71</v>
      </c>
      <c r="F152" s="31">
        <f t="shared" si="35"/>
        <v>127.33</v>
      </c>
      <c r="G152" s="18">
        <f t="shared" si="37"/>
        <v>52448.5</v>
      </c>
      <c r="I152" s="12">
        <v>62.33</v>
      </c>
      <c r="J152" s="12">
        <f t="shared" si="28"/>
        <v>45.06</v>
      </c>
      <c r="K152" s="12">
        <f t="shared" si="29"/>
        <v>99.71</v>
      </c>
    </row>
    <row r="153" spans="1:11" ht="11.25" customHeight="1">
      <c r="A153" s="10" t="s">
        <v>248</v>
      </c>
      <c r="B153" s="11" t="s">
        <v>249</v>
      </c>
      <c r="C153" s="10" t="s">
        <v>15</v>
      </c>
      <c r="D153" s="38">
        <v>5.58</v>
      </c>
      <c r="E153" s="33">
        <f t="shared" si="34"/>
        <v>88.01</v>
      </c>
      <c r="F153" s="31">
        <f t="shared" si="35"/>
        <v>112.39</v>
      </c>
      <c r="G153" s="18">
        <f t="shared" si="37"/>
        <v>627.14</v>
      </c>
      <c r="I153" s="12">
        <v>55</v>
      </c>
      <c r="J153" s="12">
        <f t="shared" si="28"/>
        <v>39.770000000000003</v>
      </c>
      <c r="K153" s="12">
        <f t="shared" si="29"/>
        <v>88.01</v>
      </c>
    </row>
    <row r="154" spans="1:11" ht="11.25" customHeight="1">
      <c r="A154" s="10" t="s">
        <v>250</v>
      </c>
      <c r="B154" s="11" t="s">
        <v>251</v>
      </c>
      <c r="C154" s="10" t="s">
        <v>15</v>
      </c>
      <c r="D154" s="38">
        <v>4.1500000000000004</v>
      </c>
      <c r="E154" s="33">
        <f t="shared" si="34"/>
        <v>88.01</v>
      </c>
      <c r="F154" s="31">
        <f t="shared" si="35"/>
        <v>112.39</v>
      </c>
      <c r="G154" s="18">
        <f t="shared" si="37"/>
        <v>466.42</v>
      </c>
      <c r="I154" s="12">
        <v>55</v>
      </c>
      <c r="J154" s="12">
        <f t="shared" si="28"/>
        <v>39.770000000000003</v>
      </c>
      <c r="K154" s="12">
        <f t="shared" si="29"/>
        <v>88.01</v>
      </c>
    </row>
    <row r="155" spans="1:11" ht="11.25" customHeight="1">
      <c r="A155" s="10" t="s">
        <v>252</v>
      </c>
      <c r="B155" s="11" t="s">
        <v>253</v>
      </c>
      <c r="C155" s="10" t="s">
        <v>15</v>
      </c>
      <c r="D155" s="38">
        <v>6.84</v>
      </c>
      <c r="E155" s="33">
        <f t="shared" si="34"/>
        <v>88.01</v>
      </c>
      <c r="F155" s="31">
        <f t="shared" si="35"/>
        <v>112.39</v>
      </c>
      <c r="G155" s="18">
        <f t="shared" si="37"/>
        <v>768.75</v>
      </c>
      <c r="I155" s="12">
        <v>55</v>
      </c>
      <c r="J155" s="12">
        <f t="shared" si="28"/>
        <v>39.770000000000003</v>
      </c>
      <c r="K155" s="12">
        <f t="shared" si="29"/>
        <v>88.01</v>
      </c>
    </row>
    <row r="156" spans="1:11" ht="11.25" customHeight="1">
      <c r="A156" s="10" t="s">
        <v>254</v>
      </c>
      <c r="B156" s="11" t="s">
        <v>255</v>
      </c>
      <c r="C156" s="10" t="s">
        <v>15</v>
      </c>
      <c r="D156" s="38">
        <v>66.37</v>
      </c>
      <c r="E156" s="33">
        <f t="shared" si="34"/>
        <v>88.01</v>
      </c>
      <c r="F156" s="31">
        <f t="shared" si="35"/>
        <v>112.39</v>
      </c>
      <c r="G156" s="18">
        <f t="shared" si="37"/>
        <v>7459.32</v>
      </c>
      <c r="I156" s="12">
        <v>55</v>
      </c>
      <c r="J156" s="12">
        <f t="shared" si="28"/>
        <v>39.770000000000003</v>
      </c>
      <c r="K156" s="12">
        <f t="shared" si="29"/>
        <v>88.01</v>
      </c>
    </row>
    <row r="157" spans="1:11" ht="11.25" customHeight="1">
      <c r="A157" s="10" t="s">
        <v>256</v>
      </c>
      <c r="B157" s="11" t="s">
        <v>257</v>
      </c>
      <c r="C157" s="10" t="s">
        <v>29</v>
      </c>
      <c r="D157" s="38">
        <v>103.55</v>
      </c>
      <c r="E157" s="33">
        <f t="shared" si="34"/>
        <v>32.11</v>
      </c>
      <c r="F157" s="31">
        <f t="shared" si="35"/>
        <v>41</v>
      </c>
      <c r="G157" s="18">
        <f t="shared" si="37"/>
        <v>4245.55</v>
      </c>
      <c r="I157" s="12">
        <v>20.07</v>
      </c>
      <c r="J157" s="12">
        <f t="shared" si="28"/>
        <v>14.51</v>
      </c>
      <c r="K157" s="12">
        <f t="shared" si="29"/>
        <v>32.11</v>
      </c>
    </row>
    <row r="158" spans="1:11" ht="11.25" customHeight="1">
      <c r="A158" s="10" t="s">
        <v>258</v>
      </c>
      <c r="B158" s="11" t="s">
        <v>259</v>
      </c>
      <c r="C158" s="10" t="s">
        <v>15</v>
      </c>
      <c r="D158" s="38">
        <v>300.27</v>
      </c>
      <c r="E158" s="33">
        <f t="shared" si="34"/>
        <v>65.37</v>
      </c>
      <c r="F158" s="31">
        <f t="shared" si="35"/>
        <v>83.48</v>
      </c>
      <c r="G158" s="18">
        <f t="shared" si="37"/>
        <v>25066.54</v>
      </c>
      <c r="I158" s="12">
        <v>40.86</v>
      </c>
      <c r="J158" s="12">
        <f t="shared" si="28"/>
        <v>29.54</v>
      </c>
      <c r="K158" s="12">
        <f t="shared" si="29"/>
        <v>65.37</v>
      </c>
    </row>
    <row r="159" spans="1:11" ht="11.25" customHeight="1">
      <c r="A159" s="10" t="s">
        <v>260</v>
      </c>
      <c r="B159" s="11" t="s">
        <v>261</v>
      </c>
      <c r="C159" s="10" t="s">
        <v>15</v>
      </c>
      <c r="D159" s="38">
        <v>400.28</v>
      </c>
      <c r="E159" s="33">
        <f t="shared" si="34"/>
        <v>157.32</v>
      </c>
      <c r="F159" s="31">
        <f t="shared" si="35"/>
        <v>200.9</v>
      </c>
      <c r="G159" s="18">
        <f t="shared" si="37"/>
        <v>80416.25</v>
      </c>
      <c r="I159" s="12">
        <v>98.33</v>
      </c>
      <c r="J159" s="12">
        <f t="shared" si="28"/>
        <v>71.09</v>
      </c>
      <c r="K159" s="12">
        <f t="shared" si="29"/>
        <v>157.32</v>
      </c>
    </row>
    <row r="160" spans="1:11" ht="9.9499999999999993" customHeight="1">
      <c r="A160" s="14"/>
      <c r="B160" s="14"/>
      <c r="C160" s="14"/>
      <c r="D160" s="39"/>
      <c r="E160" s="32"/>
      <c r="F160" s="32"/>
      <c r="G160" s="26"/>
      <c r="I160" s="14"/>
      <c r="J160" s="12"/>
      <c r="K160" s="12"/>
    </row>
    <row r="161" spans="1:11" ht="12.75" customHeight="1">
      <c r="A161" s="7" t="s">
        <v>262</v>
      </c>
      <c r="B161" s="8" t="s">
        <v>263</v>
      </c>
      <c r="C161" s="9"/>
      <c r="D161" s="30"/>
      <c r="E161" s="30"/>
      <c r="F161" s="30"/>
      <c r="G161" s="46">
        <f>SUM(G162:G182)</f>
        <v>245655.71</v>
      </c>
      <c r="I161" s="9"/>
      <c r="J161" s="12"/>
      <c r="K161" s="12"/>
    </row>
    <row r="162" spans="1:11" ht="11.25" customHeight="1">
      <c r="A162" s="10" t="s">
        <v>264</v>
      </c>
      <c r="B162" s="11" t="s">
        <v>265</v>
      </c>
      <c r="C162" s="10" t="s">
        <v>15</v>
      </c>
      <c r="D162" s="38">
        <v>811.66</v>
      </c>
      <c r="E162" s="33">
        <f t="shared" ref="E162:E173" si="38">K162</f>
        <v>49.19</v>
      </c>
      <c r="F162" s="31">
        <f t="shared" ref="F162:F182" si="39">ROUND(E162+(E162*$J$3),2)</f>
        <v>62.82</v>
      </c>
      <c r="G162" s="18">
        <f t="shared" ref="G162" si="40">ROUND(F162*D162,2)</f>
        <v>50988.480000000003</v>
      </c>
      <c r="I162" s="12">
        <v>30.75</v>
      </c>
      <c r="J162" s="12">
        <f t="shared" si="28"/>
        <v>22.23</v>
      </c>
      <c r="K162" s="12">
        <f t="shared" si="29"/>
        <v>49.19</v>
      </c>
    </row>
    <row r="163" spans="1:11" ht="11.25" customHeight="1">
      <c r="A163" s="10" t="s">
        <v>266</v>
      </c>
      <c r="B163" s="11" t="s">
        <v>267</v>
      </c>
      <c r="C163" s="10" t="s">
        <v>15</v>
      </c>
      <c r="D163" s="38">
        <v>811.66</v>
      </c>
      <c r="E163" s="33">
        <f t="shared" si="38"/>
        <v>39.479999999999997</v>
      </c>
      <c r="F163" s="31">
        <f t="shared" si="39"/>
        <v>50.42</v>
      </c>
      <c r="G163" s="18">
        <f t="shared" ref="G163:G182" si="41">ROUND(F163*D163,2)</f>
        <v>40923.9</v>
      </c>
      <c r="I163" s="12">
        <v>24.67</v>
      </c>
      <c r="J163" s="12">
        <f t="shared" si="28"/>
        <v>17.84</v>
      </c>
      <c r="K163" s="12">
        <f t="shared" si="29"/>
        <v>39.479999999999997</v>
      </c>
    </row>
    <row r="164" spans="1:11" ht="11.25" customHeight="1">
      <c r="A164" s="10" t="s">
        <v>268</v>
      </c>
      <c r="B164" s="11" t="s">
        <v>269</v>
      </c>
      <c r="C164" s="10" t="s">
        <v>15</v>
      </c>
      <c r="D164" s="38">
        <v>403.54</v>
      </c>
      <c r="E164" s="33">
        <f t="shared" si="38"/>
        <v>78.069999999999993</v>
      </c>
      <c r="F164" s="31">
        <f t="shared" si="39"/>
        <v>99.7</v>
      </c>
      <c r="G164" s="18">
        <f t="shared" si="41"/>
        <v>40232.94</v>
      </c>
      <c r="I164" s="12">
        <v>48.79</v>
      </c>
      <c r="J164" s="12">
        <f t="shared" si="28"/>
        <v>35.28</v>
      </c>
      <c r="K164" s="12">
        <f t="shared" si="29"/>
        <v>78.069999999999993</v>
      </c>
    </row>
    <row r="165" spans="1:11" ht="11.25" customHeight="1">
      <c r="A165" s="10" t="s">
        <v>270</v>
      </c>
      <c r="B165" s="11" t="s">
        <v>271</v>
      </c>
      <c r="C165" s="10" t="s">
        <v>15</v>
      </c>
      <c r="D165" s="38">
        <v>37.42</v>
      </c>
      <c r="E165" s="33">
        <f t="shared" si="38"/>
        <v>70.150000000000006</v>
      </c>
      <c r="F165" s="31">
        <f t="shared" si="39"/>
        <v>89.58</v>
      </c>
      <c r="G165" s="18">
        <f t="shared" si="41"/>
        <v>3352.08</v>
      </c>
      <c r="I165" s="12">
        <v>43.84</v>
      </c>
      <c r="J165" s="12">
        <f t="shared" si="28"/>
        <v>31.7</v>
      </c>
      <c r="K165" s="12">
        <f t="shared" si="29"/>
        <v>70.150000000000006</v>
      </c>
    </row>
    <row r="166" spans="1:11" ht="11.25" customHeight="1">
      <c r="A166" s="10" t="s">
        <v>272</v>
      </c>
      <c r="B166" s="11" t="s">
        <v>273</v>
      </c>
      <c r="C166" s="10" t="s">
        <v>15</v>
      </c>
      <c r="D166" s="38">
        <v>149.12</v>
      </c>
      <c r="E166" s="33">
        <f t="shared" si="38"/>
        <v>56.05</v>
      </c>
      <c r="F166" s="31">
        <f t="shared" si="39"/>
        <v>71.58</v>
      </c>
      <c r="G166" s="18">
        <f t="shared" si="41"/>
        <v>10674.01</v>
      </c>
      <c r="I166" s="12">
        <v>35.04</v>
      </c>
      <c r="J166" s="12">
        <f t="shared" si="28"/>
        <v>25.33</v>
      </c>
      <c r="K166" s="12">
        <f t="shared" si="29"/>
        <v>56.05</v>
      </c>
    </row>
    <row r="167" spans="1:11" ht="11.25" customHeight="1">
      <c r="A167" s="10" t="s">
        <v>274</v>
      </c>
      <c r="B167" s="11" t="s">
        <v>275</v>
      </c>
      <c r="C167" s="10" t="s">
        <v>15</v>
      </c>
      <c r="D167" s="38">
        <v>42.6</v>
      </c>
      <c r="E167" s="33">
        <f t="shared" si="38"/>
        <v>100.02</v>
      </c>
      <c r="F167" s="31">
        <f t="shared" si="39"/>
        <v>127.73</v>
      </c>
      <c r="G167" s="18">
        <f t="shared" si="41"/>
        <v>5441.3</v>
      </c>
      <c r="I167" s="12">
        <v>62.52</v>
      </c>
      <c r="J167" s="12">
        <f t="shared" si="28"/>
        <v>45.2</v>
      </c>
      <c r="K167" s="12">
        <f t="shared" si="29"/>
        <v>100.02</v>
      </c>
    </row>
    <row r="168" spans="1:11" ht="11.25" customHeight="1">
      <c r="A168" s="10" t="s">
        <v>276</v>
      </c>
      <c r="B168" s="11" t="s">
        <v>277</v>
      </c>
      <c r="C168" s="10" t="s">
        <v>15</v>
      </c>
      <c r="D168" s="38">
        <v>216.4</v>
      </c>
      <c r="E168" s="33">
        <f t="shared" si="38"/>
        <v>147.07</v>
      </c>
      <c r="F168" s="31">
        <f t="shared" si="39"/>
        <v>187.81</v>
      </c>
      <c r="G168" s="18">
        <f t="shared" si="41"/>
        <v>40642.080000000002</v>
      </c>
      <c r="I168" s="12">
        <v>91.92</v>
      </c>
      <c r="J168" s="12">
        <f t="shared" si="28"/>
        <v>66.459999999999994</v>
      </c>
      <c r="K168" s="12">
        <f t="shared" si="29"/>
        <v>147.07</v>
      </c>
    </row>
    <row r="169" spans="1:11" ht="21" customHeight="1">
      <c r="A169" s="10" t="s">
        <v>278</v>
      </c>
      <c r="B169" s="11" t="s">
        <v>279</v>
      </c>
      <c r="C169" s="10" t="s">
        <v>15</v>
      </c>
      <c r="D169" s="38">
        <v>18.09</v>
      </c>
      <c r="E169" s="33">
        <f t="shared" si="38"/>
        <v>226.16</v>
      </c>
      <c r="F169" s="31">
        <f t="shared" si="39"/>
        <v>288.81</v>
      </c>
      <c r="G169" s="18">
        <f t="shared" si="41"/>
        <v>5224.57</v>
      </c>
      <c r="I169" s="12">
        <v>141.36000000000001</v>
      </c>
      <c r="J169" s="12">
        <f t="shared" si="28"/>
        <v>102.2</v>
      </c>
      <c r="K169" s="12">
        <f t="shared" si="29"/>
        <v>226.16</v>
      </c>
    </row>
    <row r="170" spans="1:11" ht="20.100000000000001" customHeight="1">
      <c r="A170" s="10" t="s">
        <v>280</v>
      </c>
      <c r="B170" s="11" t="s">
        <v>281</v>
      </c>
      <c r="C170" s="10" t="s">
        <v>15</v>
      </c>
      <c r="D170" s="38">
        <v>20.43</v>
      </c>
      <c r="E170" s="33">
        <f t="shared" si="38"/>
        <v>226.16</v>
      </c>
      <c r="F170" s="31">
        <f t="shared" si="39"/>
        <v>288.81</v>
      </c>
      <c r="G170" s="18">
        <f t="shared" si="41"/>
        <v>5900.39</v>
      </c>
      <c r="I170" s="12">
        <v>141.36000000000001</v>
      </c>
      <c r="J170" s="12">
        <f t="shared" si="28"/>
        <v>102.2</v>
      </c>
      <c r="K170" s="12">
        <f t="shared" si="29"/>
        <v>226.16</v>
      </c>
    </row>
    <row r="171" spans="1:11" ht="11.25" customHeight="1">
      <c r="A171" s="10" t="s">
        <v>282</v>
      </c>
      <c r="B171" s="11" t="s">
        <v>283</v>
      </c>
      <c r="C171" s="10" t="s">
        <v>29</v>
      </c>
      <c r="D171" s="38">
        <v>19.88</v>
      </c>
      <c r="E171" s="33">
        <f t="shared" si="38"/>
        <v>107.1</v>
      </c>
      <c r="F171" s="31">
        <f t="shared" si="39"/>
        <v>136.77000000000001</v>
      </c>
      <c r="G171" s="18">
        <f t="shared" si="41"/>
        <v>2718.99</v>
      </c>
      <c r="I171" s="12">
        <v>66.95</v>
      </c>
      <c r="J171" s="12">
        <f t="shared" si="28"/>
        <v>48.4</v>
      </c>
      <c r="K171" s="12">
        <f t="shared" si="29"/>
        <v>107.1</v>
      </c>
    </row>
    <row r="172" spans="1:11" ht="11.25" customHeight="1">
      <c r="A172" s="10" t="s">
        <v>284</v>
      </c>
      <c r="B172" s="11" t="s">
        <v>285</v>
      </c>
      <c r="C172" s="10" t="s">
        <v>29</v>
      </c>
      <c r="D172" s="38">
        <v>33.479999999999997</v>
      </c>
      <c r="E172" s="33">
        <f t="shared" si="38"/>
        <v>107.1</v>
      </c>
      <c r="F172" s="31">
        <f t="shared" si="39"/>
        <v>136.77000000000001</v>
      </c>
      <c r="G172" s="18">
        <f t="shared" si="41"/>
        <v>4579.0600000000004</v>
      </c>
      <c r="I172" s="12">
        <v>66.95</v>
      </c>
      <c r="J172" s="12">
        <f t="shared" si="28"/>
        <v>48.4</v>
      </c>
      <c r="K172" s="12">
        <f t="shared" si="29"/>
        <v>107.1</v>
      </c>
    </row>
    <row r="173" spans="1:11" ht="11.25" customHeight="1">
      <c r="A173" s="10" t="s">
        <v>286</v>
      </c>
      <c r="B173" s="11" t="s">
        <v>287</v>
      </c>
      <c r="C173" s="10" t="s">
        <v>29</v>
      </c>
      <c r="D173" s="38">
        <v>1.77</v>
      </c>
      <c r="E173" s="33">
        <f t="shared" si="38"/>
        <v>167.3</v>
      </c>
      <c r="F173" s="31">
        <f t="shared" si="39"/>
        <v>213.64</v>
      </c>
      <c r="G173" s="18">
        <f t="shared" si="41"/>
        <v>378.14</v>
      </c>
      <c r="I173" s="12">
        <v>104.57</v>
      </c>
      <c r="J173" s="12">
        <f t="shared" si="28"/>
        <v>75.599999999999994</v>
      </c>
      <c r="K173" s="12">
        <f t="shared" si="29"/>
        <v>167.3</v>
      </c>
    </row>
    <row r="174" spans="1:11" ht="11.25" customHeight="1">
      <c r="A174" s="14"/>
      <c r="B174" s="4" t="s">
        <v>288</v>
      </c>
      <c r="C174" s="14"/>
      <c r="D174" s="39"/>
      <c r="E174" s="33"/>
      <c r="F174" s="31">
        <f t="shared" si="39"/>
        <v>0</v>
      </c>
      <c r="G174" s="18">
        <f t="shared" si="41"/>
        <v>0</v>
      </c>
      <c r="I174" s="15" t="s">
        <v>68</v>
      </c>
      <c r="J174" s="12"/>
      <c r="K174" s="12"/>
    </row>
    <row r="175" spans="1:11" ht="11.25" customHeight="1">
      <c r="A175" s="10" t="s">
        <v>289</v>
      </c>
      <c r="B175" s="11" t="s">
        <v>290</v>
      </c>
      <c r="C175" s="10" t="s">
        <v>15</v>
      </c>
      <c r="D175" s="38">
        <v>222.84</v>
      </c>
      <c r="E175" s="33">
        <f t="shared" ref="E175:E182" si="42">K175</f>
        <v>63.13</v>
      </c>
      <c r="F175" s="31">
        <f t="shared" si="39"/>
        <v>80.62</v>
      </c>
      <c r="G175" s="18">
        <f t="shared" si="41"/>
        <v>17965.36</v>
      </c>
      <c r="I175" s="12">
        <v>39.46</v>
      </c>
      <c r="J175" s="12">
        <f t="shared" si="28"/>
        <v>28.53</v>
      </c>
      <c r="K175" s="12">
        <f t="shared" si="29"/>
        <v>63.13</v>
      </c>
    </row>
    <row r="176" spans="1:11" ht="11.25" customHeight="1">
      <c r="A176" s="10" t="s">
        <v>291</v>
      </c>
      <c r="B176" s="11" t="s">
        <v>292</v>
      </c>
      <c r="C176" s="10" t="s">
        <v>15</v>
      </c>
      <c r="D176" s="38">
        <v>17.38</v>
      </c>
      <c r="E176" s="33">
        <f t="shared" si="42"/>
        <v>41.03</v>
      </c>
      <c r="F176" s="31">
        <f t="shared" si="39"/>
        <v>52.4</v>
      </c>
      <c r="G176" s="18">
        <f t="shared" si="41"/>
        <v>910.71</v>
      </c>
      <c r="I176" s="12">
        <v>25.64</v>
      </c>
      <c r="J176" s="12">
        <f t="shared" si="28"/>
        <v>18.54</v>
      </c>
      <c r="K176" s="12">
        <f t="shared" si="29"/>
        <v>41.03</v>
      </c>
    </row>
    <row r="177" spans="1:11" ht="11.25" customHeight="1">
      <c r="A177" s="10" t="s">
        <v>293</v>
      </c>
      <c r="B177" s="11" t="s">
        <v>294</v>
      </c>
      <c r="C177" s="10" t="s">
        <v>15</v>
      </c>
      <c r="D177" s="38">
        <v>28.05</v>
      </c>
      <c r="E177" s="33">
        <f t="shared" si="42"/>
        <v>113.23</v>
      </c>
      <c r="F177" s="31">
        <f t="shared" si="39"/>
        <v>144.59</v>
      </c>
      <c r="G177" s="18">
        <f t="shared" si="41"/>
        <v>4055.75</v>
      </c>
      <c r="I177" s="12">
        <v>70.77</v>
      </c>
      <c r="J177" s="12">
        <f t="shared" si="28"/>
        <v>51.17</v>
      </c>
      <c r="K177" s="12">
        <f t="shared" si="29"/>
        <v>113.23</v>
      </c>
    </row>
    <row r="178" spans="1:11" ht="11.25" customHeight="1">
      <c r="A178" s="10" t="s">
        <v>295</v>
      </c>
      <c r="B178" s="11" t="s">
        <v>296</v>
      </c>
      <c r="C178" s="10" t="s">
        <v>15</v>
      </c>
      <c r="D178" s="38">
        <v>3.51</v>
      </c>
      <c r="E178" s="33">
        <f t="shared" si="42"/>
        <v>147.13999999999999</v>
      </c>
      <c r="F178" s="31">
        <f t="shared" si="39"/>
        <v>187.9</v>
      </c>
      <c r="G178" s="18">
        <f t="shared" si="41"/>
        <v>659.53</v>
      </c>
      <c r="I178" s="12">
        <v>91.97</v>
      </c>
      <c r="J178" s="12">
        <f t="shared" si="28"/>
        <v>66.489999999999995</v>
      </c>
      <c r="K178" s="12">
        <f t="shared" si="29"/>
        <v>147.13999999999999</v>
      </c>
    </row>
    <row r="179" spans="1:11" ht="11.25" customHeight="1">
      <c r="A179" s="10" t="s">
        <v>297</v>
      </c>
      <c r="B179" s="11" t="s">
        <v>298</v>
      </c>
      <c r="C179" s="10" t="s">
        <v>15</v>
      </c>
      <c r="D179" s="38">
        <v>1.89</v>
      </c>
      <c r="E179" s="33">
        <f t="shared" si="42"/>
        <v>147.13999999999999</v>
      </c>
      <c r="F179" s="31">
        <f t="shared" si="39"/>
        <v>187.9</v>
      </c>
      <c r="G179" s="18">
        <f t="shared" si="41"/>
        <v>355.13</v>
      </c>
      <c r="I179" s="12">
        <v>91.97</v>
      </c>
      <c r="J179" s="12">
        <f t="shared" si="28"/>
        <v>66.489999999999995</v>
      </c>
      <c r="K179" s="12">
        <f t="shared" si="29"/>
        <v>147.13999999999999</v>
      </c>
    </row>
    <row r="180" spans="1:11" ht="11.25" customHeight="1">
      <c r="A180" s="10" t="s">
        <v>299</v>
      </c>
      <c r="B180" s="11" t="s">
        <v>300</v>
      </c>
      <c r="C180" s="10" t="s">
        <v>29</v>
      </c>
      <c r="D180" s="38">
        <v>15.3</v>
      </c>
      <c r="E180" s="33">
        <f t="shared" si="42"/>
        <v>69.260000000000005</v>
      </c>
      <c r="F180" s="31">
        <f t="shared" si="39"/>
        <v>88.45</v>
      </c>
      <c r="G180" s="18">
        <f t="shared" si="41"/>
        <v>1353.29</v>
      </c>
      <c r="I180" s="12">
        <v>43.29</v>
      </c>
      <c r="J180" s="12">
        <f t="shared" si="28"/>
        <v>31.3</v>
      </c>
      <c r="K180" s="12">
        <f t="shared" si="29"/>
        <v>69.260000000000005</v>
      </c>
    </row>
    <row r="181" spans="1:11" ht="11.25" customHeight="1">
      <c r="A181" s="10" t="s">
        <v>301</v>
      </c>
      <c r="B181" s="11" t="s">
        <v>302</v>
      </c>
      <c r="C181" s="10" t="s">
        <v>38</v>
      </c>
      <c r="D181" s="38">
        <v>6</v>
      </c>
      <c r="E181" s="33">
        <f t="shared" si="42"/>
        <v>183.01</v>
      </c>
      <c r="F181" s="31">
        <f t="shared" si="39"/>
        <v>233.7</v>
      </c>
      <c r="G181" s="18">
        <f t="shared" si="41"/>
        <v>1402.2</v>
      </c>
      <c r="I181" s="12">
        <v>114.39</v>
      </c>
      <c r="J181" s="12">
        <f t="shared" si="28"/>
        <v>82.7</v>
      </c>
      <c r="K181" s="12">
        <f t="shared" si="29"/>
        <v>183.01</v>
      </c>
    </row>
    <row r="182" spans="1:11" ht="11.25" customHeight="1">
      <c r="A182" s="10" t="s">
        <v>303</v>
      </c>
      <c r="B182" s="11" t="s">
        <v>304</v>
      </c>
      <c r="C182" s="10" t="s">
        <v>15</v>
      </c>
      <c r="D182" s="38">
        <v>331.98</v>
      </c>
      <c r="E182" s="33">
        <f t="shared" si="42"/>
        <v>18.63</v>
      </c>
      <c r="F182" s="31">
        <f t="shared" si="39"/>
        <v>23.79</v>
      </c>
      <c r="G182" s="18">
        <f t="shared" si="41"/>
        <v>7897.8</v>
      </c>
      <c r="I182" s="12">
        <v>11.65</v>
      </c>
      <c r="J182" s="12">
        <f t="shared" si="28"/>
        <v>8.42</v>
      </c>
      <c r="K182" s="12">
        <f t="shared" si="29"/>
        <v>18.63</v>
      </c>
    </row>
    <row r="183" spans="1:11" ht="9.9499999999999993" customHeight="1">
      <c r="A183" s="14"/>
      <c r="B183" s="14"/>
      <c r="C183" s="14"/>
      <c r="D183" s="39"/>
      <c r="E183" s="32"/>
      <c r="F183" s="32"/>
      <c r="G183" s="26"/>
      <c r="I183" s="14"/>
      <c r="J183" s="12"/>
      <c r="K183" s="12"/>
    </row>
    <row r="184" spans="1:11" ht="12.75" customHeight="1">
      <c r="A184" s="7" t="s">
        <v>305</v>
      </c>
      <c r="B184" s="8" t="s">
        <v>306</v>
      </c>
      <c r="C184" s="9"/>
      <c r="D184" s="30"/>
      <c r="E184" s="30"/>
      <c r="F184" s="30"/>
      <c r="G184" s="46">
        <f>SUM(G185:G190)</f>
        <v>119775.91</v>
      </c>
      <c r="I184" s="9"/>
      <c r="J184" s="12"/>
      <c r="K184" s="12"/>
    </row>
    <row r="185" spans="1:11" ht="11.25" customHeight="1">
      <c r="A185" s="10" t="s">
        <v>307</v>
      </c>
      <c r="B185" s="11" t="s">
        <v>308</v>
      </c>
      <c r="C185" s="10" t="s">
        <v>15</v>
      </c>
      <c r="D185" s="38">
        <v>1530.66</v>
      </c>
      <c r="E185" s="33">
        <f t="shared" ref="E185:E190" si="43">K185</f>
        <v>23.7</v>
      </c>
      <c r="F185" s="31">
        <f t="shared" ref="F185:F190" si="44">ROUND(E185+(E185*$J$3),2)</f>
        <v>30.26</v>
      </c>
      <c r="G185" s="18">
        <f t="shared" ref="G185" si="45">ROUND(F185*D185,2)</f>
        <v>46317.77</v>
      </c>
      <c r="I185" s="12">
        <v>14.81</v>
      </c>
      <c r="J185" s="12">
        <f t="shared" si="28"/>
        <v>10.71</v>
      </c>
      <c r="K185" s="12">
        <f t="shared" si="29"/>
        <v>23.7</v>
      </c>
    </row>
    <row r="186" spans="1:11" ht="11.25" customHeight="1">
      <c r="A186" s="10" t="s">
        <v>309</v>
      </c>
      <c r="B186" s="11" t="s">
        <v>310</v>
      </c>
      <c r="C186" s="10" t="s">
        <v>15</v>
      </c>
      <c r="D186" s="38">
        <v>2050.08</v>
      </c>
      <c r="E186" s="33">
        <f t="shared" si="43"/>
        <v>16.66</v>
      </c>
      <c r="F186" s="31">
        <f t="shared" si="44"/>
        <v>21.27</v>
      </c>
      <c r="G186" s="18">
        <f t="shared" ref="G186:G190" si="46">ROUND(F186*D186,2)</f>
        <v>43605.2</v>
      </c>
      <c r="I186" s="12">
        <v>10.42</v>
      </c>
      <c r="J186" s="12">
        <f t="shared" si="28"/>
        <v>7.53</v>
      </c>
      <c r="K186" s="12">
        <f t="shared" si="29"/>
        <v>16.66</v>
      </c>
    </row>
    <row r="187" spans="1:11" ht="11.25" customHeight="1">
      <c r="A187" s="10" t="s">
        <v>311</v>
      </c>
      <c r="B187" s="11" t="s">
        <v>312</v>
      </c>
      <c r="C187" s="10" t="s">
        <v>15</v>
      </c>
      <c r="D187" s="38">
        <v>704.15</v>
      </c>
      <c r="E187" s="33">
        <f t="shared" si="43"/>
        <v>14.69</v>
      </c>
      <c r="F187" s="31">
        <f t="shared" si="44"/>
        <v>18.760000000000002</v>
      </c>
      <c r="G187" s="18">
        <f t="shared" si="46"/>
        <v>13209.85</v>
      </c>
      <c r="I187" s="12">
        <v>9.19</v>
      </c>
      <c r="J187" s="12">
        <f t="shared" si="28"/>
        <v>6.64</v>
      </c>
      <c r="K187" s="12">
        <f t="shared" si="29"/>
        <v>14.69</v>
      </c>
    </row>
    <row r="188" spans="1:11" ht="11.25" customHeight="1">
      <c r="A188" s="10" t="s">
        <v>313</v>
      </c>
      <c r="B188" s="11" t="s">
        <v>314</v>
      </c>
      <c r="C188" s="10" t="s">
        <v>15</v>
      </c>
      <c r="D188" s="38">
        <v>78.12</v>
      </c>
      <c r="E188" s="33">
        <f t="shared" si="43"/>
        <v>42.66</v>
      </c>
      <c r="F188" s="31">
        <f t="shared" si="44"/>
        <v>54.48</v>
      </c>
      <c r="G188" s="18">
        <f t="shared" si="46"/>
        <v>4255.9799999999996</v>
      </c>
      <c r="I188" s="12">
        <v>26.66</v>
      </c>
      <c r="J188" s="12">
        <f t="shared" si="28"/>
        <v>19.28</v>
      </c>
      <c r="K188" s="12">
        <f t="shared" si="29"/>
        <v>42.66</v>
      </c>
    </row>
    <row r="189" spans="1:11" ht="11.25" customHeight="1">
      <c r="A189" s="10" t="s">
        <v>315</v>
      </c>
      <c r="B189" s="11" t="s">
        <v>316</v>
      </c>
      <c r="C189" s="10" t="s">
        <v>15</v>
      </c>
      <c r="D189" s="38">
        <v>10.36</v>
      </c>
      <c r="E189" s="33">
        <f t="shared" si="43"/>
        <v>42.47</v>
      </c>
      <c r="F189" s="31">
        <f t="shared" si="44"/>
        <v>54.23</v>
      </c>
      <c r="G189" s="18">
        <f t="shared" si="46"/>
        <v>561.82000000000005</v>
      </c>
      <c r="I189" s="12">
        <v>26.54</v>
      </c>
      <c r="J189" s="12">
        <f t="shared" si="28"/>
        <v>19.190000000000001</v>
      </c>
      <c r="K189" s="12">
        <f t="shared" si="29"/>
        <v>42.47</v>
      </c>
    </row>
    <row r="190" spans="1:11" ht="11.25" customHeight="1">
      <c r="A190" s="10" t="s">
        <v>317</v>
      </c>
      <c r="B190" s="11" t="s">
        <v>318</v>
      </c>
      <c r="C190" s="10" t="s">
        <v>15</v>
      </c>
      <c r="D190" s="38">
        <v>109.17</v>
      </c>
      <c r="E190" s="33">
        <f t="shared" si="43"/>
        <v>84.82</v>
      </c>
      <c r="F190" s="31">
        <f t="shared" si="44"/>
        <v>108.32</v>
      </c>
      <c r="G190" s="18">
        <f t="shared" si="46"/>
        <v>11825.29</v>
      </c>
      <c r="I190" s="12">
        <v>53.02</v>
      </c>
      <c r="J190" s="12">
        <f t="shared" si="28"/>
        <v>38.33</v>
      </c>
      <c r="K190" s="12">
        <f t="shared" si="29"/>
        <v>84.82</v>
      </c>
    </row>
    <row r="191" spans="1:11" ht="9.9499999999999993" customHeight="1">
      <c r="A191" s="14"/>
      <c r="B191" s="14"/>
      <c r="C191" s="14"/>
      <c r="D191" s="39"/>
      <c r="E191" s="32"/>
      <c r="F191" s="32"/>
      <c r="G191" s="26"/>
      <c r="I191" s="14"/>
      <c r="J191" s="12"/>
      <c r="K191" s="12"/>
    </row>
    <row r="192" spans="1:11" ht="12.75" customHeight="1">
      <c r="A192" s="7" t="s">
        <v>319</v>
      </c>
      <c r="B192" s="8" t="s">
        <v>320</v>
      </c>
      <c r="C192" s="9"/>
      <c r="D192" s="30"/>
      <c r="E192" s="30"/>
      <c r="F192" s="30"/>
      <c r="G192" s="46">
        <f>SUM(G193:G249)</f>
        <v>52972.44</v>
      </c>
      <c r="I192" s="9"/>
      <c r="J192" s="12"/>
      <c r="K192" s="12"/>
    </row>
    <row r="193" spans="1:11" ht="11.25" customHeight="1">
      <c r="A193" s="14"/>
      <c r="B193" s="4" t="s">
        <v>321</v>
      </c>
      <c r="C193" s="14"/>
      <c r="D193" s="39"/>
      <c r="E193" s="33"/>
      <c r="F193" s="33"/>
      <c r="G193" s="26"/>
      <c r="I193" s="14"/>
      <c r="J193" s="12"/>
      <c r="K193" s="12"/>
    </row>
    <row r="194" spans="1:11" ht="11.25" customHeight="1">
      <c r="A194" s="10" t="s">
        <v>322</v>
      </c>
      <c r="B194" s="11" t="s">
        <v>323</v>
      </c>
      <c r="C194" s="10" t="s">
        <v>29</v>
      </c>
      <c r="D194" s="38">
        <v>24.14</v>
      </c>
      <c r="E194" s="33">
        <f t="shared" ref="E194:E240" si="47">K194</f>
        <v>9.36</v>
      </c>
      <c r="F194" s="31">
        <f t="shared" ref="F194:F249" si="48">ROUND(E194+(E194*$J$3),2)</f>
        <v>11.95</v>
      </c>
      <c r="G194" s="18">
        <f t="shared" ref="G194" si="49">ROUND(F194*D194,2)</f>
        <v>288.47000000000003</v>
      </c>
      <c r="I194" s="12">
        <v>5.85</v>
      </c>
      <c r="J194" s="12">
        <f t="shared" si="28"/>
        <v>4.2300000000000004</v>
      </c>
      <c r="K194" s="12">
        <f t="shared" si="29"/>
        <v>9.36</v>
      </c>
    </row>
    <row r="195" spans="1:11" ht="11.25" customHeight="1">
      <c r="A195" s="10" t="s">
        <v>324</v>
      </c>
      <c r="B195" s="11" t="s">
        <v>325</v>
      </c>
      <c r="C195" s="10" t="s">
        <v>29</v>
      </c>
      <c r="D195" s="38">
        <v>164.46</v>
      </c>
      <c r="E195" s="33">
        <f t="shared" si="47"/>
        <v>6.09</v>
      </c>
      <c r="F195" s="31">
        <f t="shared" si="48"/>
        <v>7.78</v>
      </c>
      <c r="G195" s="18">
        <f t="shared" ref="G195:G249" si="50">ROUND(F195*D195,2)</f>
        <v>1279.5</v>
      </c>
      <c r="I195" s="12">
        <v>3.81</v>
      </c>
      <c r="J195" s="12">
        <f t="shared" si="28"/>
        <v>2.75</v>
      </c>
      <c r="K195" s="12">
        <f t="shared" si="29"/>
        <v>6.09</v>
      </c>
    </row>
    <row r="196" spans="1:11" ht="11.25" customHeight="1">
      <c r="A196" s="10" t="s">
        <v>326</v>
      </c>
      <c r="B196" s="11" t="s">
        <v>327</v>
      </c>
      <c r="C196" s="10" t="s">
        <v>29</v>
      </c>
      <c r="D196" s="38">
        <v>2.71</v>
      </c>
      <c r="E196" s="33">
        <f t="shared" si="47"/>
        <v>12.24</v>
      </c>
      <c r="F196" s="31">
        <f t="shared" si="48"/>
        <v>15.63</v>
      </c>
      <c r="G196" s="18">
        <f t="shared" si="50"/>
        <v>42.36</v>
      </c>
      <c r="I196" s="12">
        <v>7.65</v>
      </c>
      <c r="J196" s="12">
        <f t="shared" si="28"/>
        <v>5.53</v>
      </c>
      <c r="K196" s="12">
        <f t="shared" si="29"/>
        <v>12.24</v>
      </c>
    </row>
    <row r="197" spans="1:11" ht="11.25" customHeight="1">
      <c r="A197" s="10" t="s">
        <v>328</v>
      </c>
      <c r="B197" s="11" t="s">
        <v>329</v>
      </c>
      <c r="C197" s="10" t="s">
        <v>29</v>
      </c>
      <c r="D197" s="38">
        <v>64.930000000000007</v>
      </c>
      <c r="E197" s="33">
        <f t="shared" si="47"/>
        <v>21.71</v>
      </c>
      <c r="F197" s="31">
        <f t="shared" si="48"/>
        <v>27.72</v>
      </c>
      <c r="G197" s="18">
        <f t="shared" si="50"/>
        <v>1799.86</v>
      </c>
      <c r="I197" s="12">
        <v>13.57</v>
      </c>
      <c r="J197" s="12">
        <f t="shared" si="28"/>
        <v>9.81</v>
      </c>
      <c r="K197" s="12">
        <f t="shared" si="29"/>
        <v>21.71</v>
      </c>
    </row>
    <row r="198" spans="1:11" ht="11.25" customHeight="1">
      <c r="A198" s="10" t="s">
        <v>330</v>
      </c>
      <c r="B198" s="11" t="s">
        <v>331</v>
      </c>
      <c r="C198" s="10" t="s">
        <v>29</v>
      </c>
      <c r="D198" s="38">
        <v>19.39</v>
      </c>
      <c r="E198" s="33">
        <f t="shared" si="47"/>
        <v>33.24</v>
      </c>
      <c r="F198" s="31">
        <f t="shared" si="48"/>
        <v>42.45</v>
      </c>
      <c r="G198" s="18">
        <f t="shared" si="50"/>
        <v>823.11</v>
      </c>
      <c r="I198" s="12">
        <v>20.78</v>
      </c>
      <c r="J198" s="12">
        <f t="shared" si="28"/>
        <v>15.02</v>
      </c>
      <c r="K198" s="12">
        <f t="shared" si="29"/>
        <v>33.24</v>
      </c>
    </row>
    <row r="199" spans="1:11" ht="11.25" customHeight="1">
      <c r="A199" s="10" t="s">
        <v>332</v>
      </c>
      <c r="B199" s="11" t="s">
        <v>333</v>
      </c>
      <c r="C199" s="10" t="s">
        <v>29</v>
      </c>
      <c r="D199" s="38">
        <v>179.81</v>
      </c>
      <c r="E199" s="33">
        <f t="shared" si="47"/>
        <v>46.32</v>
      </c>
      <c r="F199" s="31">
        <f t="shared" si="48"/>
        <v>59.15</v>
      </c>
      <c r="G199" s="18">
        <f t="shared" si="50"/>
        <v>10635.76</v>
      </c>
      <c r="I199" s="12">
        <v>28.95</v>
      </c>
      <c r="J199" s="12">
        <f t="shared" si="28"/>
        <v>20.93</v>
      </c>
      <c r="K199" s="12">
        <f t="shared" si="29"/>
        <v>46.32</v>
      </c>
    </row>
    <row r="200" spans="1:11" ht="11.25" customHeight="1">
      <c r="A200" s="10" t="s">
        <v>334</v>
      </c>
      <c r="B200" s="11" t="s">
        <v>335</v>
      </c>
      <c r="C200" s="10" t="s">
        <v>18</v>
      </c>
      <c r="D200" s="38">
        <v>8</v>
      </c>
      <c r="E200" s="33">
        <f t="shared" si="47"/>
        <v>299.98</v>
      </c>
      <c r="F200" s="31">
        <f t="shared" si="48"/>
        <v>383.07</v>
      </c>
      <c r="G200" s="18">
        <f t="shared" si="50"/>
        <v>3064.56</v>
      </c>
      <c r="I200" s="12">
        <v>187.5</v>
      </c>
      <c r="J200" s="12">
        <f t="shared" ref="J200:J263" si="51">ROUND(I200-(I200*$J$3),2)</f>
        <v>135.56</v>
      </c>
      <c r="K200" s="12">
        <f t="shared" ref="K200:K263" si="52">ROUND(J200+(J200*$K$3),2)</f>
        <v>299.98</v>
      </c>
    </row>
    <row r="201" spans="1:11" ht="11.25" customHeight="1">
      <c r="A201" s="10" t="s">
        <v>336</v>
      </c>
      <c r="B201" s="11" t="s">
        <v>337</v>
      </c>
      <c r="C201" s="10" t="s">
        <v>18</v>
      </c>
      <c r="D201" s="38">
        <v>2</v>
      </c>
      <c r="E201" s="33">
        <f t="shared" si="47"/>
        <v>26.49</v>
      </c>
      <c r="F201" s="31">
        <f t="shared" si="48"/>
        <v>33.83</v>
      </c>
      <c r="G201" s="18">
        <f t="shared" si="50"/>
        <v>67.66</v>
      </c>
      <c r="I201" s="12">
        <v>16.559999999999999</v>
      </c>
      <c r="J201" s="12">
        <f t="shared" si="51"/>
        <v>11.97</v>
      </c>
      <c r="K201" s="12">
        <f t="shared" si="52"/>
        <v>26.49</v>
      </c>
    </row>
    <row r="202" spans="1:11" ht="11.25" customHeight="1">
      <c r="A202" s="10" t="s">
        <v>338</v>
      </c>
      <c r="B202" s="11" t="s">
        <v>339</v>
      </c>
      <c r="C202" s="10" t="s">
        <v>18</v>
      </c>
      <c r="D202" s="38">
        <v>2</v>
      </c>
      <c r="E202" s="33">
        <f t="shared" si="47"/>
        <v>4.8499999999999996</v>
      </c>
      <c r="F202" s="31">
        <f t="shared" si="48"/>
        <v>6.19</v>
      </c>
      <c r="G202" s="18">
        <f t="shared" si="50"/>
        <v>12.38</v>
      </c>
      <c r="I202" s="12">
        <v>3.03</v>
      </c>
      <c r="J202" s="12">
        <f t="shared" si="51"/>
        <v>2.19</v>
      </c>
      <c r="K202" s="12">
        <f t="shared" si="52"/>
        <v>4.8499999999999996</v>
      </c>
    </row>
    <row r="203" spans="1:11" ht="11.25" customHeight="1">
      <c r="A203" s="10" t="s">
        <v>340</v>
      </c>
      <c r="B203" s="11" t="s">
        <v>341</v>
      </c>
      <c r="C203" s="10" t="s">
        <v>18</v>
      </c>
      <c r="D203" s="38">
        <v>62</v>
      </c>
      <c r="E203" s="33">
        <f t="shared" si="47"/>
        <v>4.8499999999999996</v>
      </c>
      <c r="F203" s="31">
        <f t="shared" si="48"/>
        <v>6.19</v>
      </c>
      <c r="G203" s="18">
        <f t="shared" si="50"/>
        <v>383.78</v>
      </c>
      <c r="I203" s="12">
        <v>3.03</v>
      </c>
      <c r="J203" s="12">
        <f t="shared" si="51"/>
        <v>2.19</v>
      </c>
      <c r="K203" s="12">
        <f t="shared" si="52"/>
        <v>4.8499999999999996</v>
      </c>
    </row>
    <row r="204" spans="1:11" ht="11.25" customHeight="1">
      <c r="A204" s="10" t="s">
        <v>342</v>
      </c>
      <c r="B204" s="11" t="s">
        <v>343</v>
      </c>
      <c r="C204" s="10" t="s">
        <v>18</v>
      </c>
      <c r="D204" s="38">
        <v>2</v>
      </c>
      <c r="E204" s="33">
        <f t="shared" si="47"/>
        <v>6.71</v>
      </c>
      <c r="F204" s="31">
        <f t="shared" si="48"/>
        <v>8.57</v>
      </c>
      <c r="G204" s="18">
        <f t="shared" si="50"/>
        <v>17.14</v>
      </c>
      <c r="I204" s="12">
        <v>4.1900000000000004</v>
      </c>
      <c r="J204" s="12">
        <f t="shared" si="51"/>
        <v>3.03</v>
      </c>
      <c r="K204" s="12">
        <f t="shared" si="52"/>
        <v>6.71</v>
      </c>
    </row>
    <row r="205" spans="1:11" ht="11.25" customHeight="1">
      <c r="A205" s="10" t="s">
        <v>344</v>
      </c>
      <c r="B205" s="11" t="s">
        <v>345</v>
      </c>
      <c r="C205" s="10" t="s">
        <v>18</v>
      </c>
      <c r="D205" s="38">
        <v>21</v>
      </c>
      <c r="E205" s="33">
        <f t="shared" si="47"/>
        <v>13.81</v>
      </c>
      <c r="F205" s="31">
        <f t="shared" si="48"/>
        <v>17.64</v>
      </c>
      <c r="G205" s="18">
        <f t="shared" si="50"/>
        <v>370.44</v>
      </c>
      <c r="I205" s="12">
        <v>8.6300000000000008</v>
      </c>
      <c r="J205" s="12">
        <f t="shared" si="51"/>
        <v>6.24</v>
      </c>
      <c r="K205" s="12">
        <f t="shared" si="52"/>
        <v>13.81</v>
      </c>
    </row>
    <row r="206" spans="1:11" ht="11.25" customHeight="1">
      <c r="A206" s="10" t="s">
        <v>346</v>
      </c>
      <c r="B206" s="11" t="s">
        <v>347</v>
      </c>
      <c r="C206" s="10" t="s">
        <v>18</v>
      </c>
      <c r="D206" s="38">
        <v>8</v>
      </c>
      <c r="E206" s="33">
        <f t="shared" si="47"/>
        <v>26.53</v>
      </c>
      <c r="F206" s="31">
        <f t="shared" si="48"/>
        <v>33.880000000000003</v>
      </c>
      <c r="G206" s="18">
        <f t="shared" si="50"/>
        <v>271.04000000000002</v>
      </c>
      <c r="I206" s="12">
        <v>16.59</v>
      </c>
      <c r="J206" s="12">
        <f t="shared" si="51"/>
        <v>11.99</v>
      </c>
      <c r="K206" s="12">
        <f t="shared" si="52"/>
        <v>26.53</v>
      </c>
    </row>
    <row r="207" spans="1:11" ht="11.25" customHeight="1">
      <c r="A207" s="10" t="s">
        <v>348</v>
      </c>
      <c r="B207" s="11" t="s">
        <v>349</v>
      </c>
      <c r="C207" s="10" t="s">
        <v>18</v>
      </c>
      <c r="D207" s="38">
        <v>12</v>
      </c>
      <c r="E207" s="33">
        <f t="shared" si="47"/>
        <v>43.31</v>
      </c>
      <c r="F207" s="31">
        <f t="shared" si="48"/>
        <v>55.31</v>
      </c>
      <c r="G207" s="18">
        <f t="shared" si="50"/>
        <v>663.72</v>
      </c>
      <c r="I207" s="12">
        <v>27.07</v>
      </c>
      <c r="J207" s="12">
        <f t="shared" si="51"/>
        <v>19.57</v>
      </c>
      <c r="K207" s="12">
        <f t="shared" si="52"/>
        <v>43.31</v>
      </c>
    </row>
    <row r="208" spans="1:11" ht="11.25" customHeight="1">
      <c r="A208" s="10" t="s">
        <v>350</v>
      </c>
      <c r="B208" s="11" t="s">
        <v>351</v>
      </c>
      <c r="C208" s="10" t="s">
        <v>18</v>
      </c>
      <c r="D208" s="38">
        <v>16</v>
      </c>
      <c r="E208" s="33">
        <f t="shared" si="47"/>
        <v>21.04</v>
      </c>
      <c r="F208" s="31">
        <f t="shared" si="48"/>
        <v>26.87</v>
      </c>
      <c r="G208" s="18">
        <f t="shared" si="50"/>
        <v>429.92</v>
      </c>
      <c r="I208" s="12">
        <v>13.15</v>
      </c>
      <c r="J208" s="12">
        <f t="shared" si="51"/>
        <v>9.51</v>
      </c>
      <c r="K208" s="12">
        <f t="shared" si="52"/>
        <v>21.04</v>
      </c>
    </row>
    <row r="209" spans="1:11" ht="11.25" customHeight="1">
      <c r="A209" s="10" t="s">
        <v>352</v>
      </c>
      <c r="B209" s="11" t="s">
        <v>353</v>
      </c>
      <c r="C209" s="10" t="s">
        <v>18</v>
      </c>
      <c r="D209" s="38">
        <v>6</v>
      </c>
      <c r="E209" s="33">
        <f t="shared" si="47"/>
        <v>52.14</v>
      </c>
      <c r="F209" s="31">
        <f t="shared" si="48"/>
        <v>66.58</v>
      </c>
      <c r="G209" s="18">
        <f t="shared" si="50"/>
        <v>399.48</v>
      </c>
      <c r="I209" s="12">
        <v>32.590000000000003</v>
      </c>
      <c r="J209" s="12">
        <f t="shared" si="51"/>
        <v>23.56</v>
      </c>
      <c r="K209" s="12">
        <f t="shared" si="52"/>
        <v>52.14</v>
      </c>
    </row>
    <row r="210" spans="1:11" ht="11.25" customHeight="1">
      <c r="A210" s="10" t="s">
        <v>354</v>
      </c>
      <c r="B210" s="11" t="s">
        <v>355</v>
      </c>
      <c r="C210" s="10" t="s">
        <v>18</v>
      </c>
      <c r="D210" s="38">
        <v>24</v>
      </c>
      <c r="E210" s="33">
        <f t="shared" si="47"/>
        <v>15.03</v>
      </c>
      <c r="F210" s="31">
        <f t="shared" si="48"/>
        <v>19.190000000000001</v>
      </c>
      <c r="G210" s="18">
        <f t="shared" si="50"/>
        <v>460.56</v>
      </c>
      <c r="I210" s="12">
        <v>9.39</v>
      </c>
      <c r="J210" s="12">
        <f t="shared" si="51"/>
        <v>6.79</v>
      </c>
      <c r="K210" s="12">
        <f t="shared" si="52"/>
        <v>15.03</v>
      </c>
    </row>
    <row r="211" spans="1:11" ht="11.25" customHeight="1">
      <c r="A211" s="10" t="s">
        <v>356</v>
      </c>
      <c r="B211" s="11" t="s">
        <v>357</v>
      </c>
      <c r="C211" s="10" t="s">
        <v>18</v>
      </c>
      <c r="D211" s="38">
        <v>7</v>
      </c>
      <c r="E211" s="33">
        <f t="shared" si="47"/>
        <v>20.8</v>
      </c>
      <c r="F211" s="31">
        <f t="shared" si="48"/>
        <v>26.56</v>
      </c>
      <c r="G211" s="18">
        <f t="shared" si="50"/>
        <v>185.92</v>
      </c>
      <c r="I211" s="12">
        <v>13</v>
      </c>
      <c r="J211" s="12">
        <f t="shared" si="51"/>
        <v>9.4</v>
      </c>
      <c r="K211" s="12">
        <f t="shared" si="52"/>
        <v>20.8</v>
      </c>
    </row>
    <row r="212" spans="1:11" ht="11.25" customHeight="1">
      <c r="A212" s="10" t="s">
        <v>358</v>
      </c>
      <c r="B212" s="11" t="s">
        <v>359</v>
      </c>
      <c r="C212" s="10" t="s">
        <v>18</v>
      </c>
      <c r="D212" s="38">
        <v>1</v>
      </c>
      <c r="E212" s="33">
        <f t="shared" si="47"/>
        <v>20.8</v>
      </c>
      <c r="F212" s="31">
        <f t="shared" si="48"/>
        <v>26.56</v>
      </c>
      <c r="G212" s="18">
        <f t="shared" si="50"/>
        <v>26.56</v>
      </c>
      <c r="I212" s="12">
        <v>13</v>
      </c>
      <c r="J212" s="12">
        <f t="shared" si="51"/>
        <v>9.4</v>
      </c>
      <c r="K212" s="12">
        <f t="shared" si="52"/>
        <v>20.8</v>
      </c>
    </row>
    <row r="213" spans="1:11" ht="11.25" customHeight="1">
      <c r="A213" s="10" t="s">
        <v>360</v>
      </c>
      <c r="B213" s="11" t="s">
        <v>361</v>
      </c>
      <c r="C213" s="10" t="s">
        <v>18</v>
      </c>
      <c r="D213" s="38">
        <v>8</v>
      </c>
      <c r="E213" s="33">
        <f t="shared" si="47"/>
        <v>48.82</v>
      </c>
      <c r="F213" s="31">
        <f t="shared" si="48"/>
        <v>62.34</v>
      </c>
      <c r="G213" s="18">
        <f t="shared" si="50"/>
        <v>498.72</v>
      </c>
      <c r="I213" s="12">
        <v>30.51</v>
      </c>
      <c r="J213" s="12">
        <f t="shared" si="51"/>
        <v>22.06</v>
      </c>
      <c r="K213" s="12">
        <f t="shared" si="52"/>
        <v>48.82</v>
      </c>
    </row>
    <row r="214" spans="1:11" ht="11.25" customHeight="1">
      <c r="A214" s="10" t="s">
        <v>362</v>
      </c>
      <c r="B214" s="11" t="s">
        <v>363</v>
      </c>
      <c r="C214" s="10" t="s">
        <v>18</v>
      </c>
      <c r="D214" s="38">
        <v>30</v>
      </c>
      <c r="E214" s="33">
        <f t="shared" si="47"/>
        <v>10.62</v>
      </c>
      <c r="F214" s="31">
        <f t="shared" si="48"/>
        <v>13.56</v>
      </c>
      <c r="G214" s="18">
        <f t="shared" si="50"/>
        <v>406.8</v>
      </c>
      <c r="I214" s="12">
        <v>6.64</v>
      </c>
      <c r="J214" s="12">
        <f t="shared" si="51"/>
        <v>4.8</v>
      </c>
      <c r="K214" s="12">
        <f t="shared" si="52"/>
        <v>10.62</v>
      </c>
    </row>
    <row r="215" spans="1:11" ht="11.25" customHeight="1">
      <c r="A215" s="10" t="s">
        <v>364</v>
      </c>
      <c r="B215" s="11" t="s">
        <v>365</v>
      </c>
      <c r="C215" s="10" t="s">
        <v>18</v>
      </c>
      <c r="D215" s="38">
        <v>1</v>
      </c>
      <c r="E215" s="33">
        <f t="shared" si="47"/>
        <v>9.1199999999999992</v>
      </c>
      <c r="F215" s="31">
        <f t="shared" si="48"/>
        <v>11.65</v>
      </c>
      <c r="G215" s="18">
        <f t="shared" si="50"/>
        <v>11.65</v>
      </c>
      <c r="I215" s="12">
        <v>5.7</v>
      </c>
      <c r="J215" s="12">
        <f t="shared" si="51"/>
        <v>4.12</v>
      </c>
      <c r="K215" s="12">
        <f t="shared" si="52"/>
        <v>9.1199999999999992</v>
      </c>
    </row>
    <row r="216" spans="1:11" ht="11.25" customHeight="1">
      <c r="A216" s="10" t="s">
        <v>366</v>
      </c>
      <c r="B216" s="11" t="s">
        <v>367</v>
      </c>
      <c r="C216" s="10" t="s">
        <v>18</v>
      </c>
      <c r="D216" s="38">
        <v>5</v>
      </c>
      <c r="E216" s="33">
        <f t="shared" si="47"/>
        <v>6.4</v>
      </c>
      <c r="F216" s="31">
        <f t="shared" si="48"/>
        <v>8.17</v>
      </c>
      <c r="G216" s="18">
        <f t="shared" si="50"/>
        <v>40.85</v>
      </c>
      <c r="I216" s="12">
        <v>4</v>
      </c>
      <c r="J216" s="12">
        <f t="shared" si="51"/>
        <v>2.89</v>
      </c>
      <c r="K216" s="12">
        <f t="shared" si="52"/>
        <v>6.4</v>
      </c>
    </row>
    <row r="217" spans="1:11" ht="11.25" customHeight="1">
      <c r="A217" s="10" t="s">
        <v>368</v>
      </c>
      <c r="B217" s="11" t="s">
        <v>369</v>
      </c>
      <c r="C217" s="10" t="s">
        <v>18</v>
      </c>
      <c r="D217" s="38">
        <v>3</v>
      </c>
      <c r="E217" s="33">
        <f t="shared" si="47"/>
        <v>18.059999999999999</v>
      </c>
      <c r="F217" s="31">
        <f t="shared" si="48"/>
        <v>23.06</v>
      </c>
      <c r="G217" s="18">
        <f t="shared" si="50"/>
        <v>69.180000000000007</v>
      </c>
      <c r="I217" s="12">
        <v>11.28</v>
      </c>
      <c r="J217" s="12">
        <f t="shared" si="51"/>
        <v>8.16</v>
      </c>
      <c r="K217" s="12">
        <f t="shared" si="52"/>
        <v>18.059999999999999</v>
      </c>
    </row>
    <row r="218" spans="1:11" ht="11.25" customHeight="1">
      <c r="A218" s="10" t="s">
        <v>370</v>
      </c>
      <c r="B218" s="11" t="s">
        <v>371</v>
      </c>
      <c r="C218" s="10" t="s">
        <v>18</v>
      </c>
      <c r="D218" s="38">
        <v>14</v>
      </c>
      <c r="E218" s="33">
        <f t="shared" si="47"/>
        <v>94.96</v>
      </c>
      <c r="F218" s="31">
        <f t="shared" si="48"/>
        <v>121.26</v>
      </c>
      <c r="G218" s="18">
        <f t="shared" si="50"/>
        <v>1697.64</v>
      </c>
      <c r="I218" s="12">
        <v>59.35</v>
      </c>
      <c r="J218" s="12">
        <f t="shared" si="51"/>
        <v>42.91</v>
      </c>
      <c r="K218" s="12">
        <f t="shared" si="52"/>
        <v>94.96</v>
      </c>
    </row>
    <row r="219" spans="1:11" ht="11.25" customHeight="1">
      <c r="A219" s="10" t="s">
        <v>372</v>
      </c>
      <c r="B219" s="11" t="s">
        <v>373</v>
      </c>
      <c r="C219" s="10" t="s">
        <v>18</v>
      </c>
      <c r="D219" s="38">
        <v>6</v>
      </c>
      <c r="E219" s="33">
        <f t="shared" si="47"/>
        <v>8.83</v>
      </c>
      <c r="F219" s="31">
        <f t="shared" si="48"/>
        <v>11.28</v>
      </c>
      <c r="G219" s="18">
        <f t="shared" si="50"/>
        <v>67.680000000000007</v>
      </c>
      <c r="I219" s="12">
        <v>5.52</v>
      </c>
      <c r="J219" s="12">
        <f t="shared" si="51"/>
        <v>3.99</v>
      </c>
      <c r="K219" s="12">
        <f t="shared" si="52"/>
        <v>8.83</v>
      </c>
    </row>
    <row r="220" spans="1:11" ht="11.25" customHeight="1">
      <c r="A220" s="10" t="s">
        <v>374</v>
      </c>
      <c r="B220" s="11" t="s">
        <v>375</v>
      </c>
      <c r="C220" s="10" t="s">
        <v>18</v>
      </c>
      <c r="D220" s="38">
        <v>68</v>
      </c>
      <c r="E220" s="33">
        <f t="shared" si="47"/>
        <v>10.4</v>
      </c>
      <c r="F220" s="31">
        <f t="shared" si="48"/>
        <v>13.28</v>
      </c>
      <c r="G220" s="18">
        <f t="shared" si="50"/>
        <v>903.04</v>
      </c>
      <c r="I220" s="12">
        <v>6.5</v>
      </c>
      <c r="J220" s="12">
        <f t="shared" si="51"/>
        <v>4.7</v>
      </c>
      <c r="K220" s="12">
        <f t="shared" si="52"/>
        <v>10.4</v>
      </c>
    </row>
    <row r="221" spans="1:11" ht="11.25" customHeight="1">
      <c r="A221" s="10" t="s">
        <v>376</v>
      </c>
      <c r="B221" s="11" t="s">
        <v>377</v>
      </c>
      <c r="C221" s="10" t="s">
        <v>18</v>
      </c>
      <c r="D221" s="38">
        <v>12</v>
      </c>
      <c r="E221" s="33">
        <f t="shared" si="47"/>
        <v>15.56</v>
      </c>
      <c r="F221" s="31">
        <f t="shared" si="48"/>
        <v>19.87</v>
      </c>
      <c r="G221" s="18">
        <f t="shared" si="50"/>
        <v>238.44</v>
      </c>
      <c r="I221" s="12">
        <v>9.73</v>
      </c>
      <c r="J221" s="12">
        <f t="shared" si="51"/>
        <v>7.03</v>
      </c>
      <c r="K221" s="12">
        <f t="shared" si="52"/>
        <v>15.56</v>
      </c>
    </row>
    <row r="222" spans="1:11" ht="11.25" customHeight="1">
      <c r="A222" s="10" t="s">
        <v>378</v>
      </c>
      <c r="B222" s="11" t="s">
        <v>379</v>
      </c>
      <c r="C222" s="10" t="s">
        <v>18</v>
      </c>
      <c r="D222" s="38">
        <v>1</v>
      </c>
      <c r="E222" s="33">
        <f t="shared" si="47"/>
        <v>44.39</v>
      </c>
      <c r="F222" s="31">
        <f t="shared" si="48"/>
        <v>56.69</v>
      </c>
      <c r="G222" s="18">
        <f t="shared" si="50"/>
        <v>56.69</v>
      </c>
      <c r="I222" s="12">
        <v>27.75</v>
      </c>
      <c r="J222" s="12">
        <f t="shared" si="51"/>
        <v>20.059999999999999</v>
      </c>
      <c r="K222" s="12">
        <f t="shared" si="52"/>
        <v>44.39</v>
      </c>
    </row>
    <row r="223" spans="1:11" ht="11.25" customHeight="1">
      <c r="A223" s="10" t="s">
        <v>380</v>
      </c>
      <c r="B223" s="11" t="s">
        <v>381</v>
      </c>
      <c r="C223" s="10" t="s">
        <v>18</v>
      </c>
      <c r="D223" s="38">
        <v>34</v>
      </c>
      <c r="E223" s="33">
        <f t="shared" si="47"/>
        <v>139.46</v>
      </c>
      <c r="F223" s="31">
        <f t="shared" si="48"/>
        <v>178.09</v>
      </c>
      <c r="G223" s="18">
        <f t="shared" si="50"/>
        <v>6055.06</v>
      </c>
      <c r="I223" s="12">
        <v>87.16</v>
      </c>
      <c r="J223" s="12">
        <f t="shared" si="51"/>
        <v>63.02</v>
      </c>
      <c r="K223" s="12">
        <f t="shared" si="52"/>
        <v>139.46</v>
      </c>
    </row>
    <row r="224" spans="1:11" ht="11.25" customHeight="1">
      <c r="A224" s="10" t="s">
        <v>382</v>
      </c>
      <c r="B224" s="11" t="s">
        <v>383</v>
      </c>
      <c r="C224" s="10" t="s">
        <v>18</v>
      </c>
      <c r="D224" s="38">
        <v>7</v>
      </c>
      <c r="E224" s="33">
        <f t="shared" si="47"/>
        <v>17.920000000000002</v>
      </c>
      <c r="F224" s="31">
        <f t="shared" si="48"/>
        <v>22.88</v>
      </c>
      <c r="G224" s="18">
        <f t="shared" si="50"/>
        <v>160.16</v>
      </c>
      <c r="I224" s="12">
        <v>11.2</v>
      </c>
      <c r="J224" s="12">
        <f t="shared" si="51"/>
        <v>8.1</v>
      </c>
      <c r="K224" s="12">
        <f t="shared" si="52"/>
        <v>17.920000000000002</v>
      </c>
    </row>
    <row r="225" spans="1:11" ht="11.25" customHeight="1">
      <c r="A225" s="10" t="s">
        <v>384</v>
      </c>
      <c r="B225" s="11" t="s">
        <v>385</v>
      </c>
      <c r="C225" s="10" t="s">
        <v>18</v>
      </c>
      <c r="D225" s="38">
        <v>55</v>
      </c>
      <c r="E225" s="33">
        <f t="shared" si="47"/>
        <v>12.41</v>
      </c>
      <c r="F225" s="31">
        <f t="shared" si="48"/>
        <v>15.85</v>
      </c>
      <c r="G225" s="18">
        <f t="shared" si="50"/>
        <v>871.75</v>
      </c>
      <c r="I225" s="12">
        <v>7.76</v>
      </c>
      <c r="J225" s="12">
        <f t="shared" si="51"/>
        <v>5.61</v>
      </c>
      <c r="K225" s="12">
        <f t="shared" si="52"/>
        <v>12.41</v>
      </c>
    </row>
    <row r="226" spans="1:11" ht="11.25" customHeight="1">
      <c r="A226" s="10" t="s">
        <v>386</v>
      </c>
      <c r="B226" s="11" t="s">
        <v>387</v>
      </c>
      <c r="C226" s="10" t="s">
        <v>18</v>
      </c>
      <c r="D226" s="38">
        <v>1</v>
      </c>
      <c r="E226" s="33">
        <f t="shared" si="47"/>
        <v>13.03</v>
      </c>
      <c r="F226" s="31">
        <f t="shared" si="48"/>
        <v>16.64</v>
      </c>
      <c r="G226" s="18">
        <f t="shared" si="50"/>
        <v>16.64</v>
      </c>
      <c r="I226" s="12">
        <v>8.15</v>
      </c>
      <c r="J226" s="12">
        <f t="shared" si="51"/>
        <v>5.89</v>
      </c>
      <c r="K226" s="12">
        <f t="shared" si="52"/>
        <v>13.03</v>
      </c>
    </row>
    <row r="227" spans="1:11" ht="11.25" customHeight="1">
      <c r="A227" s="10" t="s">
        <v>388</v>
      </c>
      <c r="B227" s="11" t="s">
        <v>389</v>
      </c>
      <c r="C227" s="10" t="s">
        <v>18</v>
      </c>
      <c r="D227" s="38">
        <v>10</v>
      </c>
      <c r="E227" s="33">
        <f t="shared" si="47"/>
        <v>5.58</v>
      </c>
      <c r="F227" s="31">
        <f t="shared" si="48"/>
        <v>7.13</v>
      </c>
      <c r="G227" s="18">
        <f t="shared" si="50"/>
        <v>71.3</v>
      </c>
      <c r="I227" s="12">
        <v>3.49</v>
      </c>
      <c r="J227" s="12">
        <f t="shared" si="51"/>
        <v>2.52</v>
      </c>
      <c r="K227" s="12">
        <f t="shared" si="52"/>
        <v>5.58</v>
      </c>
    </row>
    <row r="228" spans="1:11" ht="11.25" customHeight="1">
      <c r="A228" s="10" t="s">
        <v>390</v>
      </c>
      <c r="B228" s="11" t="s">
        <v>391</v>
      </c>
      <c r="C228" s="10" t="s">
        <v>18</v>
      </c>
      <c r="D228" s="38">
        <v>5</v>
      </c>
      <c r="E228" s="33">
        <f t="shared" si="47"/>
        <v>13.92</v>
      </c>
      <c r="F228" s="31">
        <f t="shared" si="48"/>
        <v>17.78</v>
      </c>
      <c r="G228" s="18">
        <f t="shared" si="50"/>
        <v>88.9</v>
      </c>
      <c r="I228" s="12">
        <v>8.6999999999999993</v>
      </c>
      <c r="J228" s="12">
        <f t="shared" si="51"/>
        <v>6.29</v>
      </c>
      <c r="K228" s="12">
        <f t="shared" si="52"/>
        <v>13.92</v>
      </c>
    </row>
    <row r="229" spans="1:11" ht="11.25" customHeight="1">
      <c r="A229" s="10" t="s">
        <v>392</v>
      </c>
      <c r="B229" s="11" t="s">
        <v>393</v>
      </c>
      <c r="C229" s="10" t="s">
        <v>18</v>
      </c>
      <c r="D229" s="38">
        <v>20</v>
      </c>
      <c r="E229" s="33">
        <f t="shared" si="47"/>
        <v>14.58</v>
      </c>
      <c r="F229" s="31">
        <f t="shared" si="48"/>
        <v>18.62</v>
      </c>
      <c r="G229" s="18">
        <f t="shared" si="50"/>
        <v>372.4</v>
      </c>
      <c r="I229" s="12">
        <v>9.11</v>
      </c>
      <c r="J229" s="12">
        <f t="shared" si="51"/>
        <v>6.59</v>
      </c>
      <c r="K229" s="12">
        <f t="shared" si="52"/>
        <v>14.58</v>
      </c>
    </row>
    <row r="230" spans="1:11" ht="11.25" customHeight="1">
      <c r="A230" s="10" t="s">
        <v>394</v>
      </c>
      <c r="B230" s="11" t="s">
        <v>395</v>
      </c>
      <c r="C230" s="10" t="s">
        <v>18</v>
      </c>
      <c r="D230" s="38">
        <v>6</v>
      </c>
      <c r="E230" s="33">
        <f t="shared" si="47"/>
        <v>26.4</v>
      </c>
      <c r="F230" s="31">
        <f t="shared" si="48"/>
        <v>33.71</v>
      </c>
      <c r="G230" s="18">
        <f t="shared" si="50"/>
        <v>202.26</v>
      </c>
      <c r="I230" s="12">
        <v>16.5</v>
      </c>
      <c r="J230" s="12">
        <f t="shared" si="51"/>
        <v>11.93</v>
      </c>
      <c r="K230" s="12">
        <f t="shared" si="52"/>
        <v>26.4</v>
      </c>
    </row>
    <row r="231" spans="1:11" ht="11.25" customHeight="1">
      <c r="A231" s="10" t="s">
        <v>396</v>
      </c>
      <c r="B231" s="11" t="s">
        <v>397</v>
      </c>
      <c r="C231" s="10" t="s">
        <v>18</v>
      </c>
      <c r="D231" s="38">
        <v>11</v>
      </c>
      <c r="E231" s="33">
        <f t="shared" si="47"/>
        <v>70.37</v>
      </c>
      <c r="F231" s="31">
        <f t="shared" si="48"/>
        <v>89.86</v>
      </c>
      <c r="G231" s="18">
        <f t="shared" si="50"/>
        <v>988.46</v>
      </c>
      <c r="I231" s="12">
        <v>43.98</v>
      </c>
      <c r="J231" s="12">
        <f t="shared" si="51"/>
        <v>31.8</v>
      </c>
      <c r="K231" s="12">
        <f t="shared" si="52"/>
        <v>70.37</v>
      </c>
    </row>
    <row r="232" spans="1:11" ht="11.25" customHeight="1">
      <c r="A232" s="10" t="s">
        <v>398</v>
      </c>
      <c r="B232" s="11" t="s">
        <v>399</v>
      </c>
      <c r="C232" s="10" t="s">
        <v>18</v>
      </c>
      <c r="D232" s="38">
        <v>14</v>
      </c>
      <c r="E232" s="33">
        <f t="shared" si="47"/>
        <v>63.73</v>
      </c>
      <c r="F232" s="31">
        <f t="shared" si="48"/>
        <v>81.38</v>
      </c>
      <c r="G232" s="18">
        <f t="shared" si="50"/>
        <v>1139.32</v>
      </c>
      <c r="I232" s="12">
        <v>39.840000000000003</v>
      </c>
      <c r="J232" s="12">
        <f t="shared" si="51"/>
        <v>28.8</v>
      </c>
      <c r="K232" s="12">
        <f t="shared" si="52"/>
        <v>63.73</v>
      </c>
    </row>
    <row r="233" spans="1:11" ht="11.25" customHeight="1">
      <c r="A233" s="10" t="s">
        <v>400</v>
      </c>
      <c r="B233" s="11" t="s">
        <v>401</v>
      </c>
      <c r="C233" s="10" t="s">
        <v>18</v>
      </c>
      <c r="D233" s="38">
        <v>11</v>
      </c>
      <c r="E233" s="33">
        <f t="shared" si="47"/>
        <v>26.64</v>
      </c>
      <c r="F233" s="31">
        <f t="shared" si="48"/>
        <v>34.020000000000003</v>
      </c>
      <c r="G233" s="18">
        <f t="shared" si="50"/>
        <v>374.22</v>
      </c>
      <c r="I233" s="12">
        <v>16.649999999999999</v>
      </c>
      <c r="J233" s="12">
        <f t="shared" si="51"/>
        <v>12.04</v>
      </c>
      <c r="K233" s="12">
        <f t="shared" si="52"/>
        <v>26.64</v>
      </c>
    </row>
    <row r="234" spans="1:11" ht="11.25" customHeight="1">
      <c r="A234" s="10" t="s">
        <v>402</v>
      </c>
      <c r="B234" s="11" t="s">
        <v>403</v>
      </c>
      <c r="C234" s="10" t="s">
        <v>18</v>
      </c>
      <c r="D234" s="38">
        <v>13</v>
      </c>
      <c r="E234" s="33">
        <f t="shared" si="47"/>
        <v>84.53</v>
      </c>
      <c r="F234" s="31">
        <f t="shared" si="48"/>
        <v>107.94</v>
      </c>
      <c r="G234" s="18">
        <f t="shared" si="50"/>
        <v>1403.22</v>
      </c>
      <c r="I234" s="12">
        <v>52.83</v>
      </c>
      <c r="J234" s="12">
        <f t="shared" si="51"/>
        <v>38.200000000000003</v>
      </c>
      <c r="K234" s="12">
        <f t="shared" si="52"/>
        <v>84.53</v>
      </c>
    </row>
    <row r="235" spans="1:11" ht="11.25" customHeight="1">
      <c r="A235" s="10" t="s">
        <v>404</v>
      </c>
      <c r="B235" s="11" t="s">
        <v>405</v>
      </c>
      <c r="C235" s="10" t="s">
        <v>18</v>
      </c>
      <c r="D235" s="38">
        <v>3</v>
      </c>
      <c r="E235" s="33">
        <f t="shared" si="47"/>
        <v>84.53</v>
      </c>
      <c r="F235" s="31">
        <f t="shared" si="48"/>
        <v>107.94</v>
      </c>
      <c r="G235" s="18">
        <f t="shared" si="50"/>
        <v>323.82</v>
      </c>
      <c r="I235" s="12">
        <v>52.83</v>
      </c>
      <c r="J235" s="12">
        <f t="shared" si="51"/>
        <v>38.200000000000003</v>
      </c>
      <c r="K235" s="12">
        <f t="shared" si="52"/>
        <v>84.53</v>
      </c>
    </row>
    <row r="236" spans="1:11" ht="11.25" customHeight="1">
      <c r="A236" s="10" t="s">
        <v>406</v>
      </c>
      <c r="B236" s="11" t="s">
        <v>407</v>
      </c>
      <c r="C236" s="10" t="s">
        <v>18</v>
      </c>
      <c r="D236" s="38">
        <v>11</v>
      </c>
      <c r="E236" s="33">
        <f t="shared" si="47"/>
        <v>26.47</v>
      </c>
      <c r="F236" s="31">
        <f t="shared" si="48"/>
        <v>33.799999999999997</v>
      </c>
      <c r="G236" s="18">
        <f t="shared" si="50"/>
        <v>371.8</v>
      </c>
      <c r="I236" s="12">
        <v>16.54</v>
      </c>
      <c r="J236" s="12">
        <f t="shared" si="51"/>
        <v>11.96</v>
      </c>
      <c r="K236" s="12">
        <f t="shared" si="52"/>
        <v>26.47</v>
      </c>
    </row>
    <row r="237" spans="1:11" ht="11.25" customHeight="1">
      <c r="A237" s="10" t="s">
        <v>408</v>
      </c>
      <c r="B237" s="11" t="s">
        <v>409</v>
      </c>
      <c r="C237" s="10" t="s">
        <v>18</v>
      </c>
      <c r="D237" s="38">
        <v>1</v>
      </c>
      <c r="E237" s="33">
        <f t="shared" si="47"/>
        <v>10.95</v>
      </c>
      <c r="F237" s="31">
        <f t="shared" si="48"/>
        <v>13.98</v>
      </c>
      <c r="G237" s="18">
        <f t="shared" si="50"/>
        <v>13.98</v>
      </c>
      <c r="I237" s="12">
        <v>6.84</v>
      </c>
      <c r="J237" s="12">
        <f t="shared" si="51"/>
        <v>4.95</v>
      </c>
      <c r="K237" s="12">
        <f t="shared" si="52"/>
        <v>10.95</v>
      </c>
    </row>
    <row r="238" spans="1:11" ht="11.25" customHeight="1">
      <c r="A238" s="10" t="s">
        <v>410</v>
      </c>
      <c r="B238" s="11" t="s">
        <v>411</v>
      </c>
      <c r="C238" s="10" t="s">
        <v>18</v>
      </c>
      <c r="D238" s="38">
        <v>1</v>
      </c>
      <c r="E238" s="33">
        <f t="shared" si="47"/>
        <v>25.56</v>
      </c>
      <c r="F238" s="31">
        <f t="shared" si="48"/>
        <v>32.64</v>
      </c>
      <c r="G238" s="18">
        <f t="shared" si="50"/>
        <v>32.64</v>
      </c>
      <c r="I238" s="12">
        <v>15.98</v>
      </c>
      <c r="J238" s="12">
        <f t="shared" si="51"/>
        <v>11.55</v>
      </c>
      <c r="K238" s="12">
        <f t="shared" si="52"/>
        <v>25.56</v>
      </c>
    </row>
    <row r="239" spans="1:11" ht="11.25" customHeight="1">
      <c r="A239" s="10" t="s">
        <v>412</v>
      </c>
      <c r="B239" s="11" t="s">
        <v>413</v>
      </c>
      <c r="C239" s="10" t="s">
        <v>18</v>
      </c>
      <c r="D239" s="38">
        <v>14</v>
      </c>
      <c r="E239" s="33">
        <f t="shared" si="47"/>
        <v>22.44</v>
      </c>
      <c r="F239" s="31">
        <f t="shared" si="48"/>
        <v>28.66</v>
      </c>
      <c r="G239" s="18">
        <f t="shared" si="50"/>
        <v>401.24</v>
      </c>
      <c r="I239" s="12">
        <v>14.02</v>
      </c>
      <c r="J239" s="12">
        <f t="shared" si="51"/>
        <v>10.14</v>
      </c>
      <c r="K239" s="12">
        <f t="shared" si="52"/>
        <v>22.44</v>
      </c>
    </row>
    <row r="240" spans="1:11" ht="11.25" customHeight="1">
      <c r="A240" s="10" t="s">
        <v>414</v>
      </c>
      <c r="B240" s="11" t="s">
        <v>415</v>
      </c>
      <c r="C240" s="10" t="s">
        <v>18</v>
      </c>
      <c r="D240" s="38">
        <v>14</v>
      </c>
      <c r="E240" s="33">
        <f t="shared" si="47"/>
        <v>56.89</v>
      </c>
      <c r="F240" s="31">
        <f t="shared" si="48"/>
        <v>72.650000000000006</v>
      </c>
      <c r="G240" s="18">
        <f t="shared" si="50"/>
        <v>1017.1</v>
      </c>
      <c r="I240" s="12">
        <v>35.56</v>
      </c>
      <c r="J240" s="12">
        <f t="shared" si="51"/>
        <v>25.71</v>
      </c>
      <c r="K240" s="12">
        <f t="shared" si="52"/>
        <v>56.89</v>
      </c>
    </row>
    <row r="241" spans="1:11" ht="11.25" customHeight="1">
      <c r="A241" s="14"/>
      <c r="B241" s="4" t="s">
        <v>416</v>
      </c>
      <c r="C241" s="14"/>
      <c r="D241" s="39"/>
      <c r="E241" s="33"/>
      <c r="F241" s="31"/>
      <c r="G241" s="18"/>
      <c r="I241" s="15" t="s">
        <v>68</v>
      </c>
      <c r="J241" s="12"/>
      <c r="K241" s="12"/>
    </row>
    <row r="242" spans="1:11" ht="11.25" customHeight="1">
      <c r="A242" s="10" t="s">
        <v>417</v>
      </c>
      <c r="B242" s="11" t="s">
        <v>418</v>
      </c>
      <c r="C242" s="10" t="s">
        <v>18</v>
      </c>
      <c r="D242" s="38">
        <v>1</v>
      </c>
      <c r="E242" s="33">
        <f t="shared" ref="E242:E249" si="53">K242</f>
        <v>27.97</v>
      </c>
      <c r="F242" s="31">
        <f t="shared" si="48"/>
        <v>35.72</v>
      </c>
      <c r="G242" s="18">
        <f t="shared" si="50"/>
        <v>35.72</v>
      </c>
      <c r="I242" s="12">
        <v>17.48</v>
      </c>
      <c r="J242" s="12">
        <f t="shared" si="51"/>
        <v>12.64</v>
      </c>
      <c r="K242" s="12">
        <f t="shared" si="52"/>
        <v>27.97</v>
      </c>
    </row>
    <row r="243" spans="1:11" ht="11.25" customHeight="1">
      <c r="A243" s="10" t="s">
        <v>419</v>
      </c>
      <c r="B243" s="11" t="s">
        <v>420</v>
      </c>
      <c r="C243" s="10" t="s">
        <v>18</v>
      </c>
      <c r="D243" s="38">
        <v>4</v>
      </c>
      <c r="E243" s="33">
        <f t="shared" si="53"/>
        <v>229.19</v>
      </c>
      <c r="F243" s="31">
        <f t="shared" si="48"/>
        <v>292.68</v>
      </c>
      <c r="G243" s="18">
        <f t="shared" si="50"/>
        <v>1170.72</v>
      </c>
      <c r="I243" s="12">
        <v>143.25</v>
      </c>
      <c r="J243" s="12">
        <f t="shared" si="51"/>
        <v>103.57</v>
      </c>
      <c r="K243" s="12">
        <f t="shared" si="52"/>
        <v>229.19</v>
      </c>
    </row>
    <row r="244" spans="1:11" ht="11.25" customHeight="1">
      <c r="A244" s="10" t="s">
        <v>421</v>
      </c>
      <c r="B244" s="11" t="s">
        <v>422</v>
      </c>
      <c r="C244" s="10" t="s">
        <v>18</v>
      </c>
      <c r="D244" s="38">
        <v>6</v>
      </c>
      <c r="E244" s="33">
        <f t="shared" si="53"/>
        <v>440.48</v>
      </c>
      <c r="F244" s="31">
        <f t="shared" si="48"/>
        <v>562.49</v>
      </c>
      <c r="G244" s="18">
        <f t="shared" si="50"/>
        <v>3374.94</v>
      </c>
      <c r="I244" s="12">
        <v>275.31</v>
      </c>
      <c r="J244" s="12">
        <f t="shared" si="51"/>
        <v>199.05</v>
      </c>
      <c r="K244" s="12">
        <f t="shared" si="52"/>
        <v>440.48</v>
      </c>
    </row>
    <row r="245" spans="1:11" ht="11.25" customHeight="1">
      <c r="A245" s="10" t="s">
        <v>423</v>
      </c>
      <c r="B245" s="11" t="s">
        <v>424</v>
      </c>
      <c r="C245" s="10" t="s">
        <v>18</v>
      </c>
      <c r="D245" s="38">
        <v>1</v>
      </c>
      <c r="E245" s="33">
        <f t="shared" si="53"/>
        <v>177.3</v>
      </c>
      <c r="F245" s="31">
        <f t="shared" si="48"/>
        <v>226.41</v>
      </c>
      <c r="G245" s="18">
        <f t="shared" si="50"/>
        <v>226.41</v>
      </c>
      <c r="I245" s="12">
        <v>110.82</v>
      </c>
      <c r="J245" s="12">
        <f t="shared" si="51"/>
        <v>80.12</v>
      </c>
      <c r="K245" s="12">
        <f t="shared" si="52"/>
        <v>177.3</v>
      </c>
    </row>
    <row r="246" spans="1:11" ht="11.25" customHeight="1">
      <c r="A246" s="10" t="s">
        <v>425</v>
      </c>
      <c r="B246" s="11" t="s">
        <v>426</v>
      </c>
      <c r="C246" s="10" t="s">
        <v>18</v>
      </c>
      <c r="D246" s="38">
        <v>1</v>
      </c>
      <c r="E246" s="33">
        <f t="shared" si="53"/>
        <v>177.3</v>
      </c>
      <c r="F246" s="31">
        <f t="shared" si="48"/>
        <v>226.41</v>
      </c>
      <c r="G246" s="18">
        <f t="shared" si="50"/>
        <v>226.41</v>
      </c>
      <c r="I246" s="12">
        <v>110.82</v>
      </c>
      <c r="J246" s="12">
        <f t="shared" si="51"/>
        <v>80.12</v>
      </c>
      <c r="K246" s="12">
        <f t="shared" si="52"/>
        <v>177.3</v>
      </c>
    </row>
    <row r="247" spans="1:11" ht="11.25" customHeight="1">
      <c r="A247" s="10" t="s">
        <v>427</v>
      </c>
      <c r="B247" s="11" t="s">
        <v>428</v>
      </c>
      <c r="C247" s="10" t="s">
        <v>18</v>
      </c>
      <c r="D247" s="38">
        <v>4</v>
      </c>
      <c r="E247" s="33">
        <f t="shared" si="53"/>
        <v>261.39</v>
      </c>
      <c r="F247" s="31">
        <f t="shared" si="48"/>
        <v>333.8</v>
      </c>
      <c r="G247" s="18">
        <f t="shared" si="50"/>
        <v>1335.2</v>
      </c>
      <c r="I247" s="12">
        <v>163.38</v>
      </c>
      <c r="J247" s="12">
        <f t="shared" si="51"/>
        <v>118.12</v>
      </c>
      <c r="K247" s="12">
        <f t="shared" si="52"/>
        <v>261.39</v>
      </c>
    </row>
    <row r="248" spans="1:11" ht="11.25" customHeight="1">
      <c r="A248" s="10" t="s">
        <v>429</v>
      </c>
      <c r="B248" s="11" t="s">
        <v>430</v>
      </c>
      <c r="C248" s="10" t="s">
        <v>18</v>
      </c>
      <c r="D248" s="38">
        <v>26</v>
      </c>
      <c r="E248" s="33">
        <f t="shared" si="53"/>
        <v>177.3</v>
      </c>
      <c r="F248" s="31">
        <f t="shared" si="48"/>
        <v>226.41</v>
      </c>
      <c r="G248" s="18">
        <f t="shared" si="50"/>
        <v>5886.66</v>
      </c>
      <c r="I248" s="12">
        <v>110.82</v>
      </c>
      <c r="J248" s="12">
        <f t="shared" si="51"/>
        <v>80.12</v>
      </c>
      <c r="K248" s="12">
        <f t="shared" si="52"/>
        <v>177.3</v>
      </c>
    </row>
    <row r="249" spans="1:11" ht="11.25" customHeight="1">
      <c r="A249" s="10" t="s">
        <v>431</v>
      </c>
      <c r="B249" s="11" t="s">
        <v>432</v>
      </c>
      <c r="C249" s="10" t="s">
        <v>18</v>
      </c>
      <c r="D249" s="38">
        <v>10</v>
      </c>
      <c r="E249" s="33">
        <f t="shared" si="53"/>
        <v>125.23</v>
      </c>
      <c r="F249" s="31">
        <f t="shared" si="48"/>
        <v>159.91999999999999</v>
      </c>
      <c r="G249" s="18">
        <f t="shared" si="50"/>
        <v>1599.2</v>
      </c>
      <c r="I249" s="12">
        <v>78.27</v>
      </c>
      <c r="J249" s="12">
        <f t="shared" si="51"/>
        <v>56.59</v>
      </c>
      <c r="K249" s="12">
        <f t="shared" si="52"/>
        <v>125.23</v>
      </c>
    </row>
    <row r="250" spans="1:11" ht="9.9499999999999993" customHeight="1">
      <c r="A250" s="14"/>
      <c r="B250" s="14"/>
      <c r="C250" s="14"/>
      <c r="D250" s="39"/>
      <c r="E250" s="32"/>
      <c r="F250" s="32"/>
      <c r="G250" s="26"/>
      <c r="I250" s="14"/>
      <c r="J250" s="12"/>
      <c r="K250" s="12"/>
    </row>
    <row r="251" spans="1:11" ht="12.75" customHeight="1">
      <c r="A251" s="7" t="s">
        <v>433</v>
      </c>
      <c r="B251" s="8" t="s">
        <v>434</v>
      </c>
      <c r="C251" s="9"/>
      <c r="D251" s="30"/>
      <c r="E251" s="30"/>
      <c r="F251" s="30"/>
      <c r="G251" s="46">
        <f>SUM(G252:G259)</f>
        <v>16437.45</v>
      </c>
      <c r="I251" s="9"/>
      <c r="J251" s="12"/>
      <c r="K251" s="12"/>
    </row>
    <row r="252" spans="1:11" ht="11.25" customHeight="1">
      <c r="A252" s="14"/>
      <c r="B252" s="4" t="s">
        <v>435</v>
      </c>
      <c r="C252" s="14"/>
      <c r="D252" s="39"/>
      <c r="E252" s="32"/>
      <c r="F252" s="32"/>
      <c r="G252" s="26"/>
      <c r="I252" s="14"/>
      <c r="J252" s="12"/>
      <c r="K252" s="12"/>
    </row>
    <row r="253" spans="1:11" ht="11.25" customHeight="1">
      <c r="A253" s="10" t="s">
        <v>436</v>
      </c>
      <c r="B253" s="11" t="s">
        <v>437</v>
      </c>
      <c r="C253" s="10" t="s">
        <v>29</v>
      </c>
      <c r="D253" s="38">
        <v>237.72</v>
      </c>
      <c r="E253" s="33">
        <f>K253</f>
        <v>34.880000000000003</v>
      </c>
      <c r="F253" s="31">
        <f t="shared" ref="F253:F259" si="54">ROUND(E253+(E253*$J$3),2)</f>
        <v>44.54</v>
      </c>
      <c r="G253" s="18">
        <f t="shared" ref="G253" si="55">ROUND(F253*D253,2)</f>
        <v>10588.05</v>
      </c>
      <c r="I253" s="12">
        <v>21.8</v>
      </c>
      <c r="J253" s="12">
        <f t="shared" si="51"/>
        <v>15.76</v>
      </c>
      <c r="K253" s="12">
        <f t="shared" si="52"/>
        <v>34.880000000000003</v>
      </c>
    </row>
    <row r="254" spans="1:11" ht="11.25" customHeight="1">
      <c r="A254" s="10" t="s">
        <v>438</v>
      </c>
      <c r="B254" s="11" t="s">
        <v>439</v>
      </c>
      <c r="C254" s="10" t="s">
        <v>18</v>
      </c>
      <c r="D254" s="38">
        <v>14</v>
      </c>
      <c r="E254" s="33">
        <f>K254</f>
        <v>28.39</v>
      </c>
      <c r="F254" s="31">
        <f t="shared" si="54"/>
        <v>36.25</v>
      </c>
      <c r="G254" s="18">
        <f t="shared" ref="G254:G259" si="56">ROUND(F254*D254,2)</f>
        <v>507.5</v>
      </c>
      <c r="I254" s="12">
        <v>17.739999999999998</v>
      </c>
      <c r="J254" s="12">
        <f t="shared" si="51"/>
        <v>12.83</v>
      </c>
      <c r="K254" s="12">
        <f t="shared" si="52"/>
        <v>28.39</v>
      </c>
    </row>
    <row r="255" spans="1:11" ht="11.25" customHeight="1">
      <c r="A255" s="10" t="s">
        <v>440</v>
      </c>
      <c r="B255" s="11" t="s">
        <v>441</v>
      </c>
      <c r="C255" s="10" t="s">
        <v>18</v>
      </c>
      <c r="D255" s="38">
        <v>36</v>
      </c>
      <c r="E255" s="33">
        <f>K255</f>
        <v>29.28</v>
      </c>
      <c r="F255" s="31">
        <f t="shared" si="54"/>
        <v>37.39</v>
      </c>
      <c r="G255" s="18">
        <f t="shared" si="56"/>
        <v>1346.04</v>
      </c>
      <c r="I255" s="12">
        <v>18.3</v>
      </c>
      <c r="J255" s="12">
        <f t="shared" si="51"/>
        <v>13.23</v>
      </c>
      <c r="K255" s="12">
        <f t="shared" si="52"/>
        <v>29.28</v>
      </c>
    </row>
    <row r="256" spans="1:11" ht="11.25" customHeight="1">
      <c r="A256" s="10" t="s">
        <v>442</v>
      </c>
      <c r="B256" s="11" t="s">
        <v>443</v>
      </c>
      <c r="C256" s="10" t="s">
        <v>18</v>
      </c>
      <c r="D256" s="38">
        <v>1</v>
      </c>
      <c r="E256" s="33">
        <f>K256</f>
        <v>52.89</v>
      </c>
      <c r="F256" s="31">
        <f t="shared" si="54"/>
        <v>67.540000000000006</v>
      </c>
      <c r="G256" s="18">
        <f t="shared" si="56"/>
        <v>67.540000000000006</v>
      </c>
      <c r="I256" s="12">
        <v>33.06</v>
      </c>
      <c r="J256" s="12">
        <f t="shared" si="51"/>
        <v>23.9</v>
      </c>
      <c r="K256" s="12">
        <f t="shared" si="52"/>
        <v>52.89</v>
      </c>
    </row>
    <row r="257" spans="1:11" ht="11.25" customHeight="1">
      <c r="A257" s="14"/>
      <c r="B257" s="4" t="s">
        <v>444</v>
      </c>
      <c r="C257" s="14"/>
      <c r="D257" s="39"/>
      <c r="E257" s="33"/>
      <c r="F257" s="31"/>
      <c r="G257" s="18"/>
      <c r="I257" s="15" t="s">
        <v>68</v>
      </c>
      <c r="J257" s="12"/>
      <c r="K257" s="12"/>
    </row>
    <row r="258" spans="1:11" ht="11.25" customHeight="1">
      <c r="A258" s="10" t="s">
        <v>442</v>
      </c>
      <c r="B258" s="11" t="s">
        <v>445</v>
      </c>
      <c r="C258" s="10" t="s">
        <v>18</v>
      </c>
      <c r="D258" s="38">
        <v>12</v>
      </c>
      <c r="E258" s="33">
        <f>K258</f>
        <v>39.32</v>
      </c>
      <c r="F258" s="31">
        <f t="shared" si="54"/>
        <v>50.21</v>
      </c>
      <c r="G258" s="18">
        <f t="shared" si="56"/>
        <v>602.52</v>
      </c>
      <c r="I258" s="12">
        <v>24.58</v>
      </c>
      <c r="J258" s="12">
        <f t="shared" si="51"/>
        <v>17.77</v>
      </c>
      <c r="K258" s="12">
        <f t="shared" si="52"/>
        <v>39.32</v>
      </c>
    </row>
    <row r="259" spans="1:11" ht="11.25" customHeight="1">
      <c r="A259" s="10" t="s">
        <v>446</v>
      </c>
      <c r="B259" s="11" t="s">
        <v>447</v>
      </c>
      <c r="C259" s="10" t="s">
        <v>18</v>
      </c>
      <c r="D259" s="38">
        <v>10</v>
      </c>
      <c r="E259" s="33">
        <f>K259</f>
        <v>260.44</v>
      </c>
      <c r="F259" s="31">
        <f t="shared" si="54"/>
        <v>332.58</v>
      </c>
      <c r="G259" s="18">
        <f t="shared" si="56"/>
        <v>3325.8</v>
      </c>
      <c r="I259" s="12">
        <v>162.78</v>
      </c>
      <c r="J259" s="12">
        <f t="shared" si="51"/>
        <v>117.69</v>
      </c>
      <c r="K259" s="12">
        <f t="shared" si="52"/>
        <v>260.44</v>
      </c>
    </row>
    <row r="260" spans="1:11" ht="11.1" customHeight="1">
      <c r="A260" s="14"/>
      <c r="B260" s="14"/>
      <c r="C260" s="14"/>
      <c r="D260" s="39"/>
      <c r="E260" s="32"/>
      <c r="F260" s="32"/>
      <c r="G260" s="26"/>
      <c r="I260" s="14"/>
      <c r="J260" s="12"/>
      <c r="K260" s="12"/>
    </row>
    <row r="261" spans="1:11" ht="12.75" customHeight="1">
      <c r="A261" s="7" t="s">
        <v>448</v>
      </c>
      <c r="B261" s="8" t="s">
        <v>449</v>
      </c>
      <c r="C261" s="9"/>
      <c r="D261" s="30"/>
      <c r="E261" s="30"/>
      <c r="F261" s="30"/>
      <c r="G261" s="46">
        <f>SUM(G262:G292)</f>
        <v>56907.03</v>
      </c>
      <c r="I261" s="9"/>
      <c r="J261" s="12"/>
      <c r="K261" s="12"/>
    </row>
    <row r="262" spans="1:11" ht="11.25" customHeight="1">
      <c r="A262" s="10" t="s">
        <v>450</v>
      </c>
      <c r="B262" s="11" t="s">
        <v>451</v>
      </c>
      <c r="C262" s="10" t="s">
        <v>29</v>
      </c>
      <c r="D262" s="38">
        <v>143.52000000000001</v>
      </c>
      <c r="E262" s="33">
        <f t="shared" ref="E262:E292" si="57">K262</f>
        <v>65.13</v>
      </c>
      <c r="F262" s="31">
        <f t="shared" ref="F262:F292" si="58">ROUND(E262+(E262*$J$3),2)</f>
        <v>83.17</v>
      </c>
      <c r="G262" s="18">
        <f t="shared" ref="G262" si="59">ROUND(F262*D262,2)</f>
        <v>11936.56</v>
      </c>
      <c r="I262" s="12">
        <v>40.71</v>
      </c>
      <c r="J262" s="12">
        <f t="shared" si="51"/>
        <v>29.43</v>
      </c>
      <c r="K262" s="12">
        <f t="shared" si="52"/>
        <v>65.13</v>
      </c>
    </row>
    <row r="263" spans="1:11" ht="11.25" customHeight="1">
      <c r="A263" s="10" t="s">
        <v>452</v>
      </c>
      <c r="B263" s="11" t="s">
        <v>453</v>
      </c>
      <c r="C263" s="10" t="s">
        <v>29</v>
      </c>
      <c r="D263" s="38">
        <v>83.23</v>
      </c>
      <c r="E263" s="33">
        <f t="shared" si="57"/>
        <v>23.46</v>
      </c>
      <c r="F263" s="31">
        <f t="shared" si="58"/>
        <v>29.96</v>
      </c>
      <c r="G263" s="18">
        <f t="shared" ref="G263:G292" si="60">ROUND(F263*D263,2)</f>
        <v>2493.5700000000002</v>
      </c>
      <c r="I263" s="12">
        <v>14.66</v>
      </c>
      <c r="J263" s="12">
        <f t="shared" si="51"/>
        <v>10.6</v>
      </c>
      <c r="K263" s="12">
        <f t="shared" si="52"/>
        <v>23.46</v>
      </c>
    </row>
    <row r="264" spans="1:11" ht="11.25" customHeight="1">
      <c r="A264" s="10" t="s">
        <v>454</v>
      </c>
      <c r="B264" s="11" t="s">
        <v>455</v>
      </c>
      <c r="C264" s="10" t="s">
        <v>29</v>
      </c>
      <c r="D264" s="38">
        <v>185.94</v>
      </c>
      <c r="E264" s="33">
        <f t="shared" si="57"/>
        <v>34.43</v>
      </c>
      <c r="F264" s="31">
        <f t="shared" si="58"/>
        <v>43.97</v>
      </c>
      <c r="G264" s="18">
        <f t="shared" si="60"/>
        <v>8175.78</v>
      </c>
      <c r="I264" s="12">
        <v>21.52</v>
      </c>
      <c r="J264" s="12">
        <f t="shared" ref="J264:J327" si="61">ROUND(I264-(I264*$J$3),2)</f>
        <v>15.56</v>
      </c>
      <c r="K264" s="12">
        <f t="shared" ref="K264:K327" si="62">ROUND(J264+(J264*$K$3),2)</f>
        <v>34.43</v>
      </c>
    </row>
    <row r="265" spans="1:11" ht="11.25" customHeight="1">
      <c r="A265" s="10" t="s">
        <v>456</v>
      </c>
      <c r="B265" s="11" t="s">
        <v>457</v>
      </c>
      <c r="C265" s="10" t="s">
        <v>29</v>
      </c>
      <c r="D265" s="38">
        <v>38.049999999999997</v>
      </c>
      <c r="E265" s="33">
        <f t="shared" si="57"/>
        <v>43.15</v>
      </c>
      <c r="F265" s="31">
        <f t="shared" si="58"/>
        <v>55.1</v>
      </c>
      <c r="G265" s="18">
        <f t="shared" si="60"/>
        <v>2096.56</v>
      </c>
      <c r="I265" s="12">
        <v>26.97</v>
      </c>
      <c r="J265" s="12">
        <f t="shared" si="61"/>
        <v>19.5</v>
      </c>
      <c r="K265" s="12">
        <f t="shared" si="62"/>
        <v>43.15</v>
      </c>
    </row>
    <row r="266" spans="1:11" ht="11.25" customHeight="1">
      <c r="A266" s="10" t="s">
        <v>458</v>
      </c>
      <c r="B266" s="11" t="s">
        <v>459</v>
      </c>
      <c r="C266" s="10" t="s">
        <v>29</v>
      </c>
      <c r="D266" s="38">
        <v>2.77</v>
      </c>
      <c r="E266" s="33">
        <f t="shared" si="57"/>
        <v>64.930000000000007</v>
      </c>
      <c r="F266" s="31">
        <f t="shared" si="58"/>
        <v>82.92</v>
      </c>
      <c r="G266" s="18">
        <f t="shared" si="60"/>
        <v>229.69</v>
      </c>
      <c r="I266" s="12">
        <v>40.58</v>
      </c>
      <c r="J266" s="12">
        <f t="shared" si="61"/>
        <v>29.34</v>
      </c>
      <c r="K266" s="12">
        <f t="shared" si="62"/>
        <v>64.930000000000007</v>
      </c>
    </row>
    <row r="267" spans="1:11" ht="11.25" customHeight="1">
      <c r="A267" s="10" t="s">
        <v>460</v>
      </c>
      <c r="B267" s="11" t="s">
        <v>461</v>
      </c>
      <c r="C267" s="10" t="s">
        <v>18</v>
      </c>
      <c r="D267" s="38">
        <v>22</v>
      </c>
      <c r="E267" s="33">
        <f t="shared" si="57"/>
        <v>10.27</v>
      </c>
      <c r="F267" s="31">
        <f t="shared" si="58"/>
        <v>13.11</v>
      </c>
      <c r="G267" s="18">
        <f t="shared" si="60"/>
        <v>288.42</v>
      </c>
      <c r="I267" s="12">
        <v>6.42</v>
      </c>
      <c r="J267" s="12">
        <f t="shared" si="61"/>
        <v>4.6399999999999997</v>
      </c>
      <c r="K267" s="12">
        <f t="shared" si="62"/>
        <v>10.27</v>
      </c>
    </row>
    <row r="268" spans="1:11" ht="11.25" customHeight="1">
      <c r="A268" s="10" t="s">
        <v>462</v>
      </c>
      <c r="B268" s="11" t="s">
        <v>463</v>
      </c>
      <c r="C268" s="10" t="s">
        <v>18</v>
      </c>
      <c r="D268" s="38">
        <v>56</v>
      </c>
      <c r="E268" s="33">
        <f t="shared" si="57"/>
        <v>9.3800000000000008</v>
      </c>
      <c r="F268" s="31">
        <f t="shared" si="58"/>
        <v>11.98</v>
      </c>
      <c r="G268" s="18">
        <f t="shared" si="60"/>
        <v>670.88</v>
      </c>
      <c r="I268" s="12">
        <v>5.86</v>
      </c>
      <c r="J268" s="12">
        <f t="shared" si="61"/>
        <v>4.24</v>
      </c>
      <c r="K268" s="12">
        <f t="shared" si="62"/>
        <v>9.3800000000000008</v>
      </c>
    </row>
    <row r="269" spans="1:11" ht="11.25" customHeight="1">
      <c r="A269" s="10" t="s">
        <v>464</v>
      </c>
      <c r="B269" s="11" t="s">
        <v>465</v>
      </c>
      <c r="C269" s="10" t="s">
        <v>18</v>
      </c>
      <c r="D269" s="38">
        <v>8</v>
      </c>
      <c r="E269" s="33">
        <f t="shared" si="57"/>
        <v>28.39</v>
      </c>
      <c r="F269" s="31">
        <f t="shared" si="58"/>
        <v>36.25</v>
      </c>
      <c r="G269" s="18">
        <f t="shared" si="60"/>
        <v>290</v>
      </c>
      <c r="I269" s="12">
        <v>17.739999999999998</v>
      </c>
      <c r="J269" s="12">
        <f t="shared" si="61"/>
        <v>12.83</v>
      </c>
      <c r="K269" s="12">
        <f t="shared" si="62"/>
        <v>28.39</v>
      </c>
    </row>
    <row r="270" spans="1:11" ht="11.25" customHeight="1">
      <c r="A270" s="10" t="s">
        <v>466</v>
      </c>
      <c r="B270" s="11" t="s">
        <v>467</v>
      </c>
      <c r="C270" s="10" t="s">
        <v>18</v>
      </c>
      <c r="D270" s="38">
        <v>36</v>
      </c>
      <c r="E270" s="33">
        <f t="shared" si="57"/>
        <v>13.72</v>
      </c>
      <c r="F270" s="31">
        <f t="shared" si="58"/>
        <v>17.52</v>
      </c>
      <c r="G270" s="18">
        <f t="shared" si="60"/>
        <v>630.72</v>
      </c>
      <c r="I270" s="12">
        <v>8.58</v>
      </c>
      <c r="J270" s="12">
        <f t="shared" si="61"/>
        <v>6.2</v>
      </c>
      <c r="K270" s="12">
        <f t="shared" si="62"/>
        <v>13.72</v>
      </c>
    </row>
    <row r="271" spans="1:11" ht="11.25" customHeight="1">
      <c r="A271" s="10" t="s">
        <v>468</v>
      </c>
      <c r="B271" s="11" t="s">
        <v>469</v>
      </c>
      <c r="C271" s="10" t="s">
        <v>18</v>
      </c>
      <c r="D271" s="38">
        <v>27</v>
      </c>
      <c r="E271" s="33">
        <f t="shared" si="57"/>
        <v>9.8699999999999992</v>
      </c>
      <c r="F271" s="31">
        <f t="shared" si="58"/>
        <v>12.6</v>
      </c>
      <c r="G271" s="18">
        <f t="shared" si="60"/>
        <v>340.2</v>
      </c>
      <c r="I271" s="12">
        <v>6.17</v>
      </c>
      <c r="J271" s="12">
        <f t="shared" si="61"/>
        <v>4.46</v>
      </c>
      <c r="K271" s="12">
        <f t="shared" si="62"/>
        <v>9.8699999999999992</v>
      </c>
    </row>
    <row r="272" spans="1:11" ht="11.25" customHeight="1">
      <c r="A272" s="10" t="s">
        <v>470</v>
      </c>
      <c r="B272" s="11" t="s">
        <v>471</v>
      </c>
      <c r="C272" s="10" t="s">
        <v>18</v>
      </c>
      <c r="D272" s="38">
        <v>14</v>
      </c>
      <c r="E272" s="33">
        <f t="shared" si="57"/>
        <v>29.28</v>
      </c>
      <c r="F272" s="31">
        <f t="shared" si="58"/>
        <v>37.39</v>
      </c>
      <c r="G272" s="18">
        <f t="shared" si="60"/>
        <v>523.46</v>
      </c>
      <c r="I272" s="12">
        <v>18.3</v>
      </c>
      <c r="J272" s="12">
        <f t="shared" si="61"/>
        <v>13.23</v>
      </c>
      <c r="K272" s="12">
        <f t="shared" si="62"/>
        <v>29.28</v>
      </c>
    </row>
    <row r="273" spans="1:11" ht="11.25" customHeight="1">
      <c r="A273" s="10" t="s">
        <v>472</v>
      </c>
      <c r="B273" s="11" t="s">
        <v>473</v>
      </c>
      <c r="C273" s="10" t="s">
        <v>18</v>
      </c>
      <c r="D273" s="38">
        <v>29</v>
      </c>
      <c r="E273" s="33">
        <f t="shared" si="57"/>
        <v>34.21</v>
      </c>
      <c r="F273" s="31">
        <f t="shared" si="58"/>
        <v>43.69</v>
      </c>
      <c r="G273" s="18">
        <f t="shared" si="60"/>
        <v>1267.01</v>
      </c>
      <c r="I273" s="12">
        <v>21.39</v>
      </c>
      <c r="J273" s="12">
        <f t="shared" si="61"/>
        <v>15.46</v>
      </c>
      <c r="K273" s="12">
        <f t="shared" si="62"/>
        <v>34.21</v>
      </c>
    </row>
    <row r="274" spans="1:11" ht="11.25" customHeight="1">
      <c r="A274" s="10" t="s">
        <v>474</v>
      </c>
      <c r="B274" s="11" t="s">
        <v>475</v>
      </c>
      <c r="C274" s="10" t="s">
        <v>18</v>
      </c>
      <c r="D274" s="38">
        <v>33</v>
      </c>
      <c r="E274" s="33">
        <f t="shared" si="57"/>
        <v>12.75</v>
      </c>
      <c r="F274" s="31">
        <f t="shared" si="58"/>
        <v>16.28</v>
      </c>
      <c r="G274" s="18">
        <f t="shared" si="60"/>
        <v>537.24</v>
      </c>
      <c r="I274" s="12">
        <v>7.96</v>
      </c>
      <c r="J274" s="12">
        <f t="shared" si="61"/>
        <v>5.76</v>
      </c>
      <c r="K274" s="12">
        <f t="shared" si="62"/>
        <v>12.75</v>
      </c>
    </row>
    <row r="275" spans="1:11" ht="11.25" customHeight="1">
      <c r="A275" s="10" t="s">
        <v>476</v>
      </c>
      <c r="B275" s="11" t="s">
        <v>477</v>
      </c>
      <c r="C275" s="10" t="s">
        <v>18</v>
      </c>
      <c r="D275" s="38">
        <v>6</v>
      </c>
      <c r="E275" s="33">
        <f t="shared" si="57"/>
        <v>9.4499999999999993</v>
      </c>
      <c r="F275" s="31">
        <f t="shared" si="58"/>
        <v>12.07</v>
      </c>
      <c r="G275" s="18">
        <f t="shared" si="60"/>
        <v>72.42</v>
      </c>
      <c r="I275" s="12">
        <v>5.91</v>
      </c>
      <c r="J275" s="12">
        <f t="shared" si="61"/>
        <v>4.2699999999999996</v>
      </c>
      <c r="K275" s="12">
        <f t="shared" si="62"/>
        <v>9.4499999999999993</v>
      </c>
    </row>
    <row r="276" spans="1:11" ht="11.25" customHeight="1">
      <c r="A276" s="10" t="s">
        <v>478</v>
      </c>
      <c r="B276" s="11" t="s">
        <v>479</v>
      </c>
      <c r="C276" s="10" t="s">
        <v>18</v>
      </c>
      <c r="D276" s="38">
        <v>37</v>
      </c>
      <c r="E276" s="33">
        <f t="shared" si="57"/>
        <v>9.4499999999999993</v>
      </c>
      <c r="F276" s="31">
        <f t="shared" si="58"/>
        <v>12.07</v>
      </c>
      <c r="G276" s="18">
        <f t="shared" si="60"/>
        <v>446.59</v>
      </c>
      <c r="I276" s="12">
        <v>5.91</v>
      </c>
      <c r="J276" s="12">
        <f t="shared" si="61"/>
        <v>4.2699999999999996</v>
      </c>
      <c r="K276" s="12">
        <f t="shared" si="62"/>
        <v>9.4499999999999993</v>
      </c>
    </row>
    <row r="277" spans="1:11" ht="11.25" customHeight="1">
      <c r="A277" s="10" t="s">
        <v>480</v>
      </c>
      <c r="B277" s="11" t="s">
        <v>481</v>
      </c>
      <c r="C277" s="10" t="s">
        <v>18</v>
      </c>
      <c r="D277" s="38">
        <v>14</v>
      </c>
      <c r="E277" s="33">
        <f t="shared" si="57"/>
        <v>98.76</v>
      </c>
      <c r="F277" s="31">
        <f t="shared" si="58"/>
        <v>126.12</v>
      </c>
      <c r="G277" s="18">
        <f t="shared" si="60"/>
        <v>1765.68</v>
      </c>
      <c r="I277" s="12">
        <v>61.73</v>
      </c>
      <c r="J277" s="12">
        <f t="shared" si="61"/>
        <v>44.63</v>
      </c>
      <c r="K277" s="12">
        <f t="shared" si="62"/>
        <v>98.76</v>
      </c>
    </row>
    <row r="278" spans="1:11" ht="11.25" customHeight="1">
      <c r="A278" s="10" t="s">
        <v>482</v>
      </c>
      <c r="B278" s="11" t="s">
        <v>483</v>
      </c>
      <c r="C278" s="10" t="s">
        <v>18</v>
      </c>
      <c r="D278" s="38">
        <v>8</v>
      </c>
      <c r="E278" s="33">
        <f t="shared" si="57"/>
        <v>92.19</v>
      </c>
      <c r="F278" s="31">
        <f t="shared" si="58"/>
        <v>117.73</v>
      </c>
      <c r="G278" s="18">
        <f t="shared" si="60"/>
        <v>941.84</v>
      </c>
      <c r="I278" s="12">
        <v>57.62</v>
      </c>
      <c r="J278" s="12">
        <f t="shared" si="61"/>
        <v>41.66</v>
      </c>
      <c r="K278" s="12">
        <f t="shared" si="62"/>
        <v>92.19</v>
      </c>
    </row>
    <row r="279" spans="1:11" ht="11.25" customHeight="1">
      <c r="A279" s="10" t="s">
        <v>484</v>
      </c>
      <c r="B279" s="11" t="s">
        <v>485</v>
      </c>
      <c r="C279" s="10" t="s">
        <v>18</v>
      </c>
      <c r="D279" s="38">
        <v>8</v>
      </c>
      <c r="E279" s="33">
        <f t="shared" si="57"/>
        <v>61.61</v>
      </c>
      <c r="F279" s="31">
        <f t="shared" si="58"/>
        <v>78.680000000000007</v>
      </c>
      <c r="G279" s="18">
        <f t="shared" si="60"/>
        <v>629.44000000000005</v>
      </c>
      <c r="I279" s="12">
        <v>38.5</v>
      </c>
      <c r="J279" s="12">
        <f t="shared" si="61"/>
        <v>27.84</v>
      </c>
      <c r="K279" s="12">
        <f t="shared" si="62"/>
        <v>61.61</v>
      </c>
    </row>
    <row r="280" spans="1:11" ht="11.25" customHeight="1">
      <c r="A280" s="10" t="s">
        <v>486</v>
      </c>
      <c r="B280" s="11" t="s">
        <v>487</v>
      </c>
      <c r="C280" s="10" t="s">
        <v>18</v>
      </c>
      <c r="D280" s="38">
        <v>1</v>
      </c>
      <c r="E280" s="33">
        <f t="shared" si="57"/>
        <v>23.1</v>
      </c>
      <c r="F280" s="31">
        <f t="shared" si="58"/>
        <v>29.5</v>
      </c>
      <c r="G280" s="18">
        <f t="shared" si="60"/>
        <v>29.5</v>
      </c>
      <c r="I280" s="12">
        <v>14.44</v>
      </c>
      <c r="J280" s="12">
        <f t="shared" si="61"/>
        <v>10.44</v>
      </c>
      <c r="K280" s="12">
        <f t="shared" si="62"/>
        <v>23.1</v>
      </c>
    </row>
    <row r="281" spans="1:11" ht="11.25" customHeight="1">
      <c r="A281" s="10" t="s">
        <v>488</v>
      </c>
      <c r="B281" s="11" t="s">
        <v>489</v>
      </c>
      <c r="C281" s="10" t="s">
        <v>18</v>
      </c>
      <c r="D281" s="38">
        <v>9</v>
      </c>
      <c r="E281" s="33">
        <f t="shared" si="57"/>
        <v>23.1</v>
      </c>
      <c r="F281" s="31">
        <f t="shared" si="58"/>
        <v>29.5</v>
      </c>
      <c r="G281" s="18">
        <f t="shared" si="60"/>
        <v>265.5</v>
      </c>
      <c r="I281" s="12">
        <v>14.44</v>
      </c>
      <c r="J281" s="12">
        <f t="shared" si="61"/>
        <v>10.44</v>
      </c>
      <c r="K281" s="12">
        <f t="shared" si="62"/>
        <v>23.1</v>
      </c>
    </row>
    <row r="282" spans="1:11" ht="11.25" customHeight="1">
      <c r="A282" s="10" t="s">
        <v>490</v>
      </c>
      <c r="B282" s="11" t="s">
        <v>491</v>
      </c>
      <c r="C282" s="10" t="s">
        <v>18</v>
      </c>
      <c r="D282" s="38">
        <v>4</v>
      </c>
      <c r="E282" s="33">
        <f t="shared" si="57"/>
        <v>78.69</v>
      </c>
      <c r="F282" s="31">
        <f t="shared" si="58"/>
        <v>100.49</v>
      </c>
      <c r="G282" s="18">
        <f t="shared" si="60"/>
        <v>401.96</v>
      </c>
      <c r="I282" s="12">
        <v>49.18</v>
      </c>
      <c r="J282" s="12">
        <f t="shared" si="61"/>
        <v>35.56</v>
      </c>
      <c r="K282" s="12">
        <f t="shared" si="62"/>
        <v>78.69</v>
      </c>
    </row>
    <row r="283" spans="1:11" ht="11.25" customHeight="1">
      <c r="A283" s="10" t="s">
        <v>492</v>
      </c>
      <c r="B283" s="11" t="s">
        <v>493</v>
      </c>
      <c r="C283" s="10" t="s">
        <v>18</v>
      </c>
      <c r="D283" s="38">
        <v>10</v>
      </c>
      <c r="E283" s="33">
        <f t="shared" si="57"/>
        <v>78.69</v>
      </c>
      <c r="F283" s="31">
        <f t="shared" si="58"/>
        <v>100.49</v>
      </c>
      <c r="G283" s="18">
        <f t="shared" si="60"/>
        <v>1004.9</v>
      </c>
      <c r="I283" s="12">
        <v>49.18</v>
      </c>
      <c r="J283" s="12">
        <f t="shared" si="61"/>
        <v>35.56</v>
      </c>
      <c r="K283" s="12">
        <f t="shared" si="62"/>
        <v>78.69</v>
      </c>
    </row>
    <row r="284" spans="1:11" ht="11.25" customHeight="1">
      <c r="A284" s="10" t="s">
        <v>494</v>
      </c>
      <c r="B284" s="11" t="s">
        <v>495</v>
      </c>
      <c r="C284" s="10" t="s">
        <v>18</v>
      </c>
      <c r="D284" s="38">
        <v>15</v>
      </c>
      <c r="E284" s="33">
        <f t="shared" si="57"/>
        <v>24.05</v>
      </c>
      <c r="F284" s="31">
        <f t="shared" si="58"/>
        <v>30.71</v>
      </c>
      <c r="G284" s="18">
        <f t="shared" si="60"/>
        <v>460.65</v>
      </c>
      <c r="I284" s="12">
        <v>15.04</v>
      </c>
      <c r="J284" s="12">
        <f t="shared" si="61"/>
        <v>10.87</v>
      </c>
      <c r="K284" s="12">
        <f t="shared" si="62"/>
        <v>24.05</v>
      </c>
    </row>
    <row r="285" spans="1:11" ht="11.25" customHeight="1">
      <c r="A285" s="10" t="s">
        <v>496</v>
      </c>
      <c r="B285" s="11" t="s">
        <v>497</v>
      </c>
      <c r="C285" s="10" t="s">
        <v>18</v>
      </c>
      <c r="D285" s="38">
        <v>19</v>
      </c>
      <c r="E285" s="33">
        <f t="shared" si="57"/>
        <v>36.14</v>
      </c>
      <c r="F285" s="31">
        <f t="shared" si="58"/>
        <v>46.15</v>
      </c>
      <c r="G285" s="18">
        <f t="shared" si="60"/>
        <v>876.85</v>
      </c>
      <c r="I285" s="12">
        <v>22.59</v>
      </c>
      <c r="J285" s="12">
        <f t="shared" si="61"/>
        <v>16.329999999999998</v>
      </c>
      <c r="K285" s="12">
        <f t="shared" si="62"/>
        <v>36.14</v>
      </c>
    </row>
    <row r="286" spans="1:11" ht="11.25" customHeight="1">
      <c r="A286" s="10" t="s">
        <v>498</v>
      </c>
      <c r="B286" s="11" t="s">
        <v>499</v>
      </c>
      <c r="C286" s="10" t="s">
        <v>18</v>
      </c>
      <c r="D286" s="38">
        <v>4</v>
      </c>
      <c r="E286" s="33">
        <f t="shared" si="57"/>
        <v>737.76</v>
      </c>
      <c r="F286" s="31">
        <f t="shared" si="58"/>
        <v>942.12</v>
      </c>
      <c r="G286" s="18">
        <f t="shared" si="60"/>
        <v>3768.48</v>
      </c>
      <c r="I286" s="12">
        <v>461.12</v>
      </c>
      <c r="J286" s="12">
        <f t="shared" si="61"/>
        <v>333.39</v>
      </c>
      <c r="K286" s="12">
        <f t="shared" si="62"/>
        <v>737.76</v>
      </c>
    </row>
    <row r="287" spans="1:11" ht="11.25" customHeight="1">
      <c r="A287" s="10" t="s">
        <v>500</v>
      </c>
      <c r="B287" s="11" t="s">
        <v>501</v>
      </c>
      <c r="C287" s="10" t="s">
        <v>18</v>
      </c>
      <c r="D287" s="38">
        <v>13</v>
      </c>
      <c r="E287" s="33">
        <f t="shared" si="57"/>
        <v>574.87</v>
      </c>
      <c r="F287" s="31">
        <f t="shared" si="58"/>
        <v>734.11</v>
      </c>
      <c r="G287" s="18">
        <f t="shared" si="60"/>
        <v>9543.43</v>
      </c>
      <c r="I287" s="12">
        <v>359.31</v>
      </c>
      <c r="J287" s="12">
        <f t="shared" si="61"/>
        <v>259.77999999999997</v>
      </c>
      <c r="K287" s="12">
        <f t="shared" si="62"/>
        <v>574.87</v>
      </c>
    </row>
    <row r="288" spans="1:11" ht="11.25" customHeight="1">
      <c r="A288" s="10" t="s">
        <v>502</v>
      </c>
      <c r="B288" s="11" t="s">
        <v>503</v>
      </c>
      <c r="C288" s="10" t="s">
        <v>18</v>
      </c>
      <c r="D288" s="38">
        <v>1</v>
      </c>
      <c r="E288" s="33">
        <f t="shared" si="57"/>
        <v>239.81</v>
      </c>
      <c r="F288" s="31">
        <f t="shared" si="58"/>
        <v>306.24</v>
      </c>
      <c r="G288" s="18">
        <f t="shared" si="60"/>
        <v>306.24</v>
      </c>
      <c r="I288" s="12">
        <v>149.88999999999999</v>
      </c>
      <c r="J288" s="12">
        <f t="shared" si="61"/>
        <v>108.37</v>
      </c>
      <c r="K288" s="12">
        <f t="shared" si="62"/>
        <v>239.81</v>
      </c>
    </row>
    <row r="289" spans="1:11" ht="11.25" customHeight="1">
      <c r="A289" s="10" t="s">
        <v>504</v>
      </c>
      <c r="B289" s="11" t="s">
        <v>505</v>
      </c>
      <c r="C289" s="10" t="s">
        <v>18</v>
      </c>
      <c r="D289" s="38">
        <v>18</v>
      </c>
      <c r="E289" s="33">
        <f t="shared" si="57"/>
        <v>13.54</v>
      </c>
      <c r="F289" s="31">
        <f t="shared" si="58"/>
        <v>17.29</v>
      </c>
      <c r="G289" s="18">
        <f t="shared" si="60"/>
        <v>311.22000000000003</v>
      </c>
      <c r="I289" s="12">
        <v>8.4700000000000006</v>
      </c>
      <c r="J289" s="12">
        <f t="shared" si="61"/>
        <v>6.12</v>
      </c>
      <c r="K289" s="12">
        <f t="shared" si="62"/>
        <v>13.54</v>
      </c>
    </row>
    <row r="290" spans="1:11" ht="11.25" customHeight="1">
      <c r="A290" s="10" t="s">
        <v>506</v>
      </c>
      <c r="B290" s="11" t="s">
        <v>507</v>
      </c>
      <c r="C290" s="10" t="s">
        <v>18</v>
      </c>
      <c r="D290" s="38">
        <v>23</v>
      </c>
      <c r="E290" s="33">
        <f t="shared" si="57"/>
        <v>12.24</v>
      </c>
      <c r="F290" s="31">
        <f t="shared" si="58"/>
        <v>15.63</v>
      </c>
      <c r="G290" s="18">
        <f t="shared" si="60"/>
        <v>359.49</v>
      </c>
      <c r="I290" s="12">
        <v>7.65</v>
      </c>
      <c r="J290" s="12">
        <f t="shared" si="61"/>
        <v>5.53</v>
      </c>
      <c r="K290" s="12">
        <f t="shared" si="62"/>
        <v>12.24</v>
      </c>
    </row>
    <row r="291" spans="1:11" ht="11.25" customHeight="1">
      <c r="A291" s="10" t="s">
        <v>508</v>
      </c>
      <c r="B291" s="11" t="s">
        <v>509</v>
      </c>
      <c r="C291" s="10" t="s">
        <v>18</v>
      </c>
      <c r="D291" s="38">
        <v>1</v>
      </c>
      <c r="E291" s="33">
        <f t="shared" si="57"/>
        <v>2670.55</v>
      </c>
      <c r="F291" s="31">
        <f t="shared" si="58"/>
        <v>3410.29</v>
      </c>
      <c r="G291" s="18">
        <f t="shared" si="60"/>
        <v>3410.29</v>
      </c>
      <c r="I291" s="13">
        <v>1669.17</v>
      </c>
      <c r="J291" s="12">
        <f t="shared" si="61"/>
        <v>1206.81</v>
      </c>
      <c r="K291" s="12">
        <f t="shared" si="62"/>
        <v>2670.55</v>
      </c>
    </row>
    <row r="292" spans="1:11" ht="11.25" customHeight="1">
      <c r="A292" s="10" t="s">
        <v>510</v>
      </c>
      <c r="B292" s="11" t="s">
        <v>511</v>
      </c>
      <c r="C292" s="10" t="s">
        <v>18</v>
      </c>
      <c r="D292" s="38">
        <v>1</v>
      </c>
      <c r="E292" s="33">
        <f t="shared" si="57"/>
        <v>2218.06</v>
      </c>
      <c r="F292" s="31">
        <f t="shared" si="58"/>
        <v>2832.46</v>
      </c>
      <c r="G292" s="18">
        <f t="shared" si="60"/>
        <v>2832.46</v>
      </c>
      <c r="I292" s="13">
        <v>1386.35</v>
      </c>
      <c r="J292" s="12">
        <f t="shared" si="61"/>
        <v>1002.33</v>
      </c>
      <c r="K292" s="12">
        <f t="shared" si="62"/>
        <v>2218.06</v>
      </c>
    </row>
    <row r="293" spans="1:11" ht="11.1" customHeight="1">
      <c r="A293" s="14"/>
      <c r="B293" s="14"/>
      <c r="C293" s="14"/>
      <c r="D293" s="39"/>
      <c r="E293" s="32"/>
      <c r="F293" s="32"/>
      <c r="G293" s="26"/>
      <c r="I293" s="14"/>
      <c r="J293" s="12"/>
      <c r="K293" s="12"/>
    </row>
    <row r="294" spans="1:11" ht="12.75" customHeight="1">
      <c r="A294" s="7" t="s">
        <v>512</v>
      </c>
      <c r="B294" s="8" t="s">
        <v>513</v>
      </c>
      <c r="C294" s="9"/>
      <c r="D294" s="30"/>
      <c r="E294" s="30"/>
      <c r="F294" s="30"/>
      <c r="G294" s="46">
        <f>SUM(G295:G322)</f>
        <v>62932.220000000008</v>
      </c>
      <c r="I294" s="9"/>
      <c r="J294" s="12"/>
      <c r="K294" s="12"/>
    </row>
    <row r="295" spans="1:11" ht="22.5" customHeight="1">
      <c r="A295" s="10" t="s">
        <v>514</v>
      </c>
      <c r="B295" s="2" t="s">
        <v>515</v>
      </c>
      <c r="C295" s="10" t="s">
        <v>18</v>
      </c>
      <c r="D295" s="38">
        <v>2</v>
      </c>
      <c r="E295" s="33">
        <f t="shared" ref="E295:E322" si="63">K295</f>
        <v>1479.81</v>
      </c>
      <c r="F295" s="31">
        <f t="shared" ref="F295:F322" si="64">ROUND(E295+(E295*$J$3),2)</f>
        <v>1889.72</v>
      </c>
      <c r="G295" s="18">
        <f t="shared" ref="G295" si="65">ROUND(F295*D295,2)</f>
        <v>3779.44</v>
      </c>
      <c r="I295" s="12">
        <v>924.93</v>
      </c>
      <c r="J295" s="12">
        <f t="shared" si="61"/>
        <v>668.72</v>
      </c>
      <c r="K295" s="12">
        <f t="shared" si="62"/>
        <v>1479.81</v>
      </c>
    </row>
    <row r="296" spans="1:11" ht="11.25" customHeight="1">
      <c r="A296" s="10" t="s">
        <v>516</v>
      </c>
      <c r="B296" s="11" t="s">
        <v>517</v>
      </c>
      <c r="C296" s="10" t="s">
        <v>18</v>
      </c>
      <c r="D296" s="38">
        <v>2</v>
      </c>
      <c r="E296" s="33">
        <f t="shared" si="63"/>
        <v>369.69</v>
      </c>
      <c r="F296" s="31">
        <f t="shared" si="64"/>
        <v>472.09</v>
      </c>
      <c r="G296" s="18">
        <f t="shared" ref="G296:G322" si="66">ROUND(F296*D296,2)</f>
        <v>944.18</v>
      </c>
      <c r="I296" s="12">
        <v>231.06</v>
      </c>
      <c r="J296" s="12">
        <f t="shared" si="61"/>
        <v>167.06</v>
      </c>
      <c r="K296" s="12">
        <f t="shared" si="62"/>
        <v>369.69</v>
      </c>
    </row>
    <row r="297" spans="1:11" ht="22.5" customHeight="1">
      <c r="A297" s="10" t="s">
        <v>518</v>
      </c>
      <c r="B297" s="2" t="s">
        <v>519</v>
      </c>
      <c r="C297" s="10" t="s">
        <v>18</v>
      </c>
      <c r="D297" s="38">
        <v>10</v>
      </c>
      <c r="E297" s="33">
        <f t="shared" si="63"/>
        <v>392.15</v>
      </c>
      <c r="F297" s="31">
        <f t="shared" si="64"/>
        <v>500.78</v>
      </c>
      <c r="G297" s="18">
        <f t="shared" si="66"/>
        <v>5007.8</v>
      </c>
      <c r="I297" s="12">
        <v>245.11</v>
      </c>
      <c r="J297" s="12">
        <f t="shared" si="61"/>
        <v>177.21</v>
      </c>
      <c r="K297" s="12">
        <f t="shared" si="62"/>
        <v>392.15</v>
      </c>
    </row>
    <row r="298" spans="1:11" ht="11.25" customHeight="1">
      <c r="A298" s="10" t="s">
        <v>520</v>
      </c>
      <c r="B298" s="11" t="s">
        <v>521</v>
      </c>
      <c r="C298" s="10" t="s">
        <v>18</v>
      </c>
      <c r="D298" s="38">
        <v>14</v>
      </c>
      <c r="E298" s="33">
        <f t="shared" si="63"/>
        <v>392.15</v>
      </c>
      <c r="F298" s="31">
        <f t="shared" si="64"/>
        <v>500.78</v>
      </c>
      <c r="G298" s="18">
        <f t="shared" si="66"/>
        <v>7010.92</v>
      </c>
      <c r="I298" s="12">
        <v>245.11</v>
      </c>
      <c r="J298" s="12">
        <f t="shared" si="61"/>
        <v>177.21</v>
      </c>
      <c r="K298" s="12">
        <f t="shared" si="62"/>
        <v>392.15</v>
      </c>
    </row>
    <row r="299" spans="1:11" ht="22.5" customHeight="1">
      <c r="A299" s="10" t="s">
        <v>522</v>
      </c>
      <c r="B299" s="2" t="s">
        <v>523</v>
      </c>
      <c r="C299" s="10" t="s">
        <v>18</v>
      </c>
      <c r="D299" s="38">
        <v>13</v>
      </c>
      <c r="E299" s="33">
        <f t="shared" si="63"/>
        <v>183.69</v>
      </c>
      <c r="F299" s="31">
        <f t="shared" si="64"/>
        <v>234.57</v>
      </c>
      <c r="G299" s="18">
        <f t="shared" si="66"/>
        <v>3049.41</v>
      </c>
      <c r="I299" s="12">
        <v>114.82</v>
      </c>
      <c r="J299" s="12">
        <f t="shared" si="61"/>
        <v>83.01</v>
      </c>
      <c r="K299" s="12">
        <f t="shared" si="62"/>
        <v>183.69</v>
      </c>
    </row>
    <row r="300" spans="1:11" ht="22.5" customHeight="1">
      <c r="A300" s="10" t="s">
        <v>524</v>
      </c>
      <c r="B300" s="2" t="s">
        <v>525</v>
      </c>
      <c r="C300" s="10" t="s">
        <v>18</v>
      </c>
      <c r="D300" s="38">
        <v>3</v>
      </c>
      <c r="E300" s="33">
        <f t="shared" si="63"/>
        <v>507.68</v>
      </c>
      <c r="F300" s="31">
        <f t="shared" si="64"/>
        <v>648.30999999999995</v>
      </c>
      <c r="G300" s="18">
        <f t="shared" si="66"/>
        <v>1944.93</v>
      </c>
      <c r="I300" s="12">
        <v>317.32</v>
      </c>
      <c r="J300" s="12">
        <f t="shared" si="61"/>
        <v>229.42</v>
      </c>
      <c r="K300" s="12">
        <f t="shared" si="62"/>
        <v>507.68</v>
      </c>
    </row>
    <row r="301" spans="1:11" ht="30.95" customHeight="1">
      <c r="A301" s="16" t="s">
        <v>526</v>
      </c>
      <c r="B301" s="11" t="s">
        <v>527</v>
      </c>
      <c r="C301" s="16" t="s">
        <v>18</v>
      </c>
      <c r="D301" s="31">
        <v>9</v>
      </c>
      <c r="E301" s="33">
        <f t="shared" si="63"/>
        <v>479.93</v>
      </c>
      <c r="F301" s="31">
        <f t="shared" si="64"/>
        <v>612.87</v>
      </c>
      <c r="G301" s="18">
        <f t="shared" si="66"/>
        <v>5515.83</v>
      </c>
      <c r="I301" s="17">
        <v>299.97000000000003</v>
      </c>
      <c r="J301" s="12">
        <f t="shared" si="61"/>
        <v>216.88</v>
      </c>
      <c r="K301" s="12">
        <f t="shared" si="62"/>
        <v>479.93</v>
      </c>
    </row>
    <row r="302" spans="1:11" ht="11.25" customHeight="1">
      <c r="A302" s="10" t="s">
        <v>528</v>
      </c>
      <c r="B302" s="11" t="s">
        <v>529</v>
      </c>
      <c r="C302" s="10" t="s">
        <v>18</v>
      </c>
      <c r="D302" s="38">
        <v>2</v>
      </c>
      <c r="E302" s="33">
        <f t="shared" si="63"/>
        <v>79.69</v>
      </c>
      <c r="F302" s="31">
        <f t="shared" si="64"/>
        <v>101.76</v>
      </c>
      <c r="G302" s="18">
        <f t="shared" si="66"/>
        <v>203.52</v>
      </c>
      <c r="I302" s="12">
        <v>49.8</v>
      </c>
      <c r="J302" s="12">
        <f t="shared" si="61"/>
        <v>36.01</v>
      </c>
      <c r="K302" s="12">
        <f t="shared" si="62"/>
        <v>79.69</v>
      </c>
    </row>
    <row r="303" spans="1:11" ht="22.5" customHeight="1">
      <c r="A303" s="10" t="s">
        <v>530</v>
      </c>
      <c r="B303" s="2" t="s">
        <v>531</v>
      </c>
      <c r="C303" s="10" t="s">
        <v>18</v>
      </c>
      <c r="D303" s="38">
        <v>3</v>
      </c>
      <c r="E303" s="33">
        <f t="shared" si="63"/>
        <v>1664.59</v>
      </c>
      <c r="F303" s="31">
        <f t="shared" si="64"/>
        <v>2125.6799999999998</v>
      </c>
      <c r="G303" s="18">
        <f t="shared" si="66"/>
        <v>6377.04</v>
      </c>
      <c r="I303" s="13">
        <v>1040.42</v>
      </c>
      <c r="J303" s="12">
        <f t="shared" si="61"/>
        <v>752.22</v>
      </c>
      <c r="K303" s="12">
        <f t="shared" si="62"/>
        <v>1664.59</v>
      </c>
    </row>
    <row r="304" spans="1:11" ht="11.25" customHeight="1">
      <c r="A304" s="10" t="s">
        <v>532</v>
      </c>
      <c r="B304" s="11" t="s">
        <v>533</v>
      </c>
      <c r="C304" s="10" t="s">
        <v>18</v>
      </c>
      <c r="D304" s="38">
        <v>3</v>
      </c>
      <c r="E304" s="33">
        <f t="shared" si="63"/>
        <v>161.97999999999999</v>
      </c>
      <c r="F304" s="31">
        <f t="shared" si="64"/>
        <v>206.85</v>
      </c>
      <c r="G304" s="18">
        <f t="shared" si="66"/>
        <v>620.54999999999995</v>
      </c>
      <c r="I304" s="12">
        <v>101.25</v>
      </c>
      <c r="J304" s="12">
        <f t="shared" si="61"/>
        <v>73.2</v>
      </c>
      <c r="K304" s="12">
        <f t="shared" si="62"/>
        <v>161.97999999999999</v>
      </c>
    </row>
    <row r="305" spans="1:11" ht="11.25" customHeight="1">
      <c r="A305" s="10" t="s">
        <v>534</v>
      </c>
      <c r="B305" s="11" t="s">
        <v>535</v>
      </c>
      <c r="C305" s="10" t="s">
        <v>18</v>
      </c>
      <c r="D305" s="38">
        <v>5</v>
      </c>
      <c r="E305" s="33">
        <f t="shared" si="63"/>
        <v>613.08000000000004</v>
      </c>
      <c r="F305" s="31">
        <f t="shared" si="64"/>
        <v>782.9</v>
      </c>
      <c r="G305" s="18">
        <f t="shared" si="66"/>
        <v>3914.5</v>
      </c>
      <c r="I305" s="12">
        <v>383.19</v>
      </c>
      <c r="J305" s="12">
        <f t="shared" si="61"/>
        <v>277.05</v>
      </c>
      <c r="K305" s="12">
        <f t="shared" si="62"/>
        <v>613.08000000000004</v>
      </c>
    </row>
    <row r="306" spans="1:11" ht="22.5" customHeight="1">
      <c r="A306" s="10" t="s">
        <v>536</v>
      </c>
      <c r="B306" s="2" t="s">
        <v>537</v>
      </c>
      <c r="C306" s="10" t="s">
        <v>18</v>
      </c>
      <c r="D306" s="38">
        <v>10</v>
      </c>
      <c r="E306" s="33">
        <f t="shared" si="63"/>
        <v>102.39</v>
      </c>
      <c r="F306" s="31">
        <f t="shared" si="64"/>
        <v>130.75</v>
      </c>
      <c r="G306" s="18">
        <f t="shared" si="66"/>
        <v>1307.5</v>
      </c>
      <c r="I306" s="12">
        <v>64</v>
      </c>
      <c r="J306" s="12">
        <f t="shared" si="61"/>
        <v>46.27</v>
      </c>
      <c r="K306" s="12">
        <f t="shared" si="62"/>
        <v>102.39</v>
      </c>
    </row>
    <row r="307" spans="1:11" ht="22.5" customHeight="1">
      <c r="A307" s="10" t="s">
        <v>538</v>
      </c>
      <c r="B307" s="2" t="s">
        <v>539</v>
      </c>
      <c r="C307" s="10" t="s">
        <v>18</v>
      </c>
      <c r="D307" s="38">
        <v>2</v>
      </c>
      <c r="E307" s="33">
        <f t="shared" si="63"/>
        <v>1123.33</v>
      </c>
      <c r="F307" s="31">
        <f t="shared" si="64"/>
        <v>1434.49</v>
      </c>
      <c r="G307" s="18">
        <f t="shared" si="66"/>
        <v>2868.98</v>
      </c>
      <c r="I307" s="12">
        <v>702.12</v>
      </c>
      <c r="J307" s="12">
        <f t="shared" si="61"/>
        <v>507.63</v>
      </c>
      <c r="K307" s="12">
        <f t="shared" si="62"/>
        <v>1123.33</v>
      </c>
    </row>
    <row r="308" spans="1:11" ht="11.25" customHeight="1">
      <c r="A308" s="10" t="s">
        <v>540</v>
      </c>
      <c r="B308" s="11" t="s">
        <v>541</v>
      </c>
      <c r="C308" s="10" t="s">
        <v>18</v>
      </c>
      <c r="D308" s="38">
        <v>2</v>
      </c>
      <c r="E308" s="33">
        <f t="shared" si="63"/>
        <v>45.83</v>
      </c>
      <c r="F308" s="31">
        <f t="shared" si="64"/>
        <v>58.52</v>
      </c>
      <c r="G308" s="18">
        <f t="shared" si="66"/>
        <v>117.04</v>
      </c>
      <c r="I308" s="12">
        <v>28.64</v>
      </c>
      <c r="J308" s="12">
        <f t="shared" si="61"/>
        <v>20.71</v>
      </c>
      <c r="K308" s="12">
        <f t="shared" si="62"/>
        <v>45.83</v>
      </c>
    </row>
    <row r="309" spans="1:11" ht="11.25" customHeight="1">
      <c r="A309" s="10" t="s">
        <v>542</v>
      </c>
      <c r="B309" s="11" t="s">
        <v>543</v>
      </c>
      <c r="C309" s="10" t="s">
        <v>18</v>
      </c>
      <c r="D309" s="38">
        <v>14</v>
      </c>
      <c r="E309" s="33">
        <f t="shared" si="63"/>
        <v>72.3</v>
      </c>
      <c r="F309" s="31">
        <f t="shared" si="64"/>
        <v>92.33</v>
      </c>
      <c r="G309" s="18">
        <f t="shared" si="66"/>
        <v>1292.6199999999999</v>
      </c>
      <c r="I309" s="12">
        <v>45.19</v>
      </c>
      <c r="J309" s="12">
        <f t="shared" si="61"/>
        <v>32.67</v>
      </c>
      <c r="K309" s="12">
        <f t="shared" si="62"/>
        <v>72.3</v>
      </c>
    </row>
    <row r="310" spans="1:11" ht="11.25" customHeight="1">
      <c r="A310" s="10" t="s">
        <v>544</v>
      </c>
      <c r="B310" s="11" t="s">
        <v>545</v>
      </c>
      <c r="C310" s="10" t="s">
        <v>18</v>
      </c>
      <c r="D310" s="38">
        <v>3</v>
      </c>
      <c r="E310" s="33">
        <f t="shared" si="63"/>
        <v>265.89999999999998</v>
      </c>
      <c r="F310" s="31">
        <f t="shared" si="64"/>
        <v>339.55</v>
      </c>
      <c r="G310" s="18">
        <f t="shared" si="66"/>
        <v>1018.65</v>
      </c>
      <c r="I310" s="12">
        <v>166.2</v>
      </c>
      <c r="J310" s="12">
        <f t="shared" si="61"/>
        <v>120.16</v>
      </c>
      <c r="K310" s="12">
        <f t="shared" si="62"/>
        <v>265.89999999999998</v>
      </c>
    </row>
    <row r="311" spans="1:11" ht="11.25" customHeight="1">
      <c r="A311" s="10" t="s">
        <v>546</v>
      </c>
      <c r="B311" s="11" t="s">
        <v>547</v>
      </c>
      <c r="C311" s="10" t="s">
        <v>18</v>
      </c>
      <c r="D311" s="38">
        <v>2</v>
      </c>
      <c r="E311" s="33">
        <f t="shared" si="63"/>
        <v>128.72</v>
      </c>
      <c r="F311" s="31">
        <f t="shared" si="64"/>
        <v>164.38</v>
      </c>
      <c r="G311" s="18">
        <f t="shared" si="66"/>
        <v>328.76</v>
      </c>
      <c r="I311" s="12">
        <v>80.45</v>
      </c>
      <c r="J311" s="12">
        <f t="shared" si="61"/>
        <v>58.17</v>
      </c>
      <c r="K311" s="12">
        <f t="shared" si="62"/>
        <v>128.72</v>
      </c>
    </row>
    <row r="312" spans="1:11" ht="11.25" customHeight="1">
      <c r="A312" s="10" t="s">
        <v>548</v>
      </c>
      <c r="B312" s="11" t="s">
        <v>549</v>
      </c>
      <c r="C312" s="10" t="s">
        <v>18</v>
      </c>
      <c r="D312" s="38">
        <v>2</v>
      </c>
      <c r="E312" s="33">
        <f t="shared" si="63"/>
        <v>128.72</v>
      </c>
      <c r="F312" s="31">
        <f t="shared" si="64"/>
        <v>164.38</v>
      </c>
      <c r="G312" s="18">
        <f t="shared" si="66"/>
        <v>328.76</v>
      </c>
      <c r="I312" s="12">
        <v>80.45</v>
      </c>
      <c r="J312" s="12">
        <f t="shared" si="61"/>
        <v>58.17</v>
      </c>
      <c r="K312" s="12">
        <f t="shared" si="62"/>
        <v>128.72</v>
      </c>
    </row>
    <row r="313" spans="1:11" ht="22.5" customHeight="1">
      <c r="A313" s="10" t="s">
        <v>550</v>
      </c>
      <c r="B313" s="2" t="s">
        <v>551</v>
      </c>
      <c r="C313" s="10" t="s">
        <v>18</v>
      </c>
      <c r="D313" s="38">
        <v>10</v>
      </c>
      <c r="E313" s="33">
        <f t="shared" si="63"/>
        <v>184.56</v>
      </c>
      <c r="F313" s="31">
        <f t="shared" si="64"/>
        <v>235.68</v>
      </c>
      <c r="G313" s="18">
        <f t="shared" si="66"/>
        <v>2356.8000000000002</v>
      </c>
      <c r="I313" s="12">
        <v>115.35</v>
      </c>
      <c r="J313" s="12">
        <f t="shared" si="61"/>
        <v>83.4</v>
      </c>
      <c r="K313" s="12">
        <f t="shared" si="62"/>
        <v>184.56</v>
      </c>
    </row>
    <row r="314" spans="1:11" ht="11.25" customHeight="1">
      <c r="A314" s="10" t="s">
        <v>552</v>
      </c>
      <c r="B314" s="11" t="s">
        <v>553</v>
      </c>
      <c r="C314" s="10" t="s">
        <v>18</v>
      </c>
      <c r="D314" s="38">
        <v>12</v>
      </c>
      <c r="E314" s="33">
        <f t="shared" si="63"/>
        <v>139.99</v>
      </c>
      <c r="F314" s="31">
        <f t="shared" si="64"/>
        <v>178.77</v>
      </c>
      <c r="G314" s="18">
        <f t="shared" si="66"/>
        <v>2145.2399999999998</v>
      </c>
      <c r="I314" s="12">
        <v>87.49</v>
      </c>
      <c r="J314" s="12">
        <f t="shared" si="61"/>
        <v>63.26</v>
      </c>
      <c r="K314" s="12">
        <f t="shared" si="62"/>
        <v>139.99</v>
      </c>
    </row>
    <row r="315" spans="1:11" ht="11.25" customHeight="1">
      <c r="A315" s="10" t="s">
        <v>554</v>
      </c>
      <c r="B315" s="11" t="s">
        <v>555</v>
      </c>
      <c r="C315" s="10" t="s">
        <v>18</v>
      </c>
      <c r="D315" s="38">
        <v>11</v>
      </c>
      <c r="E315" s="33">
        <f t="shared" si="63"/>
        <v>23.26</v>
      </c>
      <c r="F315" s="31">
        <f t="shared" si="64"/>
        <v>29.7</v>
      </c>
      <c r="G315" s="18">
        <f t="shared" si="66"/>
        <v>326.7</v>
      </c>
      <c r="I315" s="12">
        <v>14.53</v>
      </c>
      <c r="J315" s="12">
        <f t="shared" si="61"/>
        <v>10.51</v>
      </c>
      <c r="K315" s="12">
        <f t="shared" si="62"/>
        <v>23.26</v>
      </c>
    </row>
    <row r="316" spans="1:11" ht="11.25" customHeight="1">
      <c r="A316" s="10" t="s">
        <v>556</v>
      </c>
      <c r="B316" s="11" t="s">
        <v>557</v>
      </c>
      <c r="C316" s="10" t="s">
        <v>18</v>
      </c>
      <c r="D316" s="38">
        <v>19</v>
      </c>
      <c r="E316" s="33">
        <f t="shared" si="63"/>
        <v>70.08</v>
      </c>
      <c r="F316" s="31">
        <f t="shared" si="64"/>
        <v>89.49</v>
      </c>
      <c r="G316" s="18">
        <f t="shared" si="66"/>
        <v>1700.31</v>
      </c>
      <c r="I316" s="12">
        <v>43.8</v>
      </c>
      <c r="J316" s="12">
        <f t="shared" si="61"/>
        <v>31.67</v>
      </c>
      <c r="K316" s="12">
        <f t="shared" si="62"/>
        <v>70.08</v>
      </c>
    </row>
    <row r="317" spans="1:11" ht="11.25" customHeight="1">
      <c r="A317" s="10" t="s">
        <v>558</v>
      </c>
      <c r="B317" s="11" t="s">
        <v>559</v>
      </c>
      <c r="C317" s="10" t="s">
        <v>18</v>
      </c>
      <c r="D317" s="38">
        <v>17</v>
      </c>
      <c r="E317" s="33">
        <f t="shared" si="63"/>
        <v>63.27</v>
      </c>
      <c r="F317" s="31">
        <f t="shared" si="64"/>
        <v>80.8</v>
      </c>
      <c r="G317" s="18">
        <f t="shared" si="66"/>
        <v>1373.6</v>
      </c>
      <c r="I317" s="12">
        <v>39.54</v>
      </c>
      <c r="J317" s="12">
        <f t="shared" si="61"/>
        <v>28.59</v>
      </c>
      <c r="K317" s="12">
        <f t="shared" si="62"/>
        <v>63.27</v>
      </c>
    </row>
    <row r="318" spans="1:11" ht="11.25" customHeight="1">
      <c r="A318" s="10" t="s">
        <v>560</v>
      </c>
      <c r="B318" s="11" t="s">
        <v>561</v>
      </c>
      <c r="C318" s="10" t="s">
        <v>18</v>
      </c>
      <c r="D318" s="38">
        <v>13</v>
      </c>
      <c r="E318" s="33">
        <f t="shared" si="63"/>
        <v>188.76</v>
      </c>
      <c r="F318" s="31">
        <f t="shared" si="64"/>
        <v>241.05</v>
      </c>
      <c r="G318" s="18">
        <f t="shared" si="66"/>
        <v>3133.65</v>
      </c>
      <c r="I318" s="12">
        <v>117.98</v>
      </c>
      <c r="J318" s="12">
        <f t="shared" si="61"/>
        <v>85.3</v>
      </c>
      <c r="K318" s="12">
        <f t="shared" si="62"/>
        <v>188.76</v>
      </c>
    </row>
    <row r="319" spans="1:11" ht="11.25" customHeight="1">
      <c r="A319" s="10" t="s">
        <v>562</v>
      </c>
      <c r="B319" s="11" t="s">
        <v>563</v>
      </c>
      <c r="C319" s="10" t="s">
        <v>18</v>
      </c>
      <c r="D319" s="38">
        <v>6</v>
      </c>
      <c r="E319" s="33">
        <f t="shared" si="63"/>
        <v>252.54</v>
      </c>
      <c r="F319" s="31">
        <f t="shared" si="64"/>
        <v>322.49</v>
      </c>
      <c r="G319" s="18">
        <f t="shared" si="66"/>
        <v>1934.94</v>
      </c>
      <c r="I319" s="12">
        <v>157.84</v>
      </c>
      <c r="J319" s="12">
        <f t="shared" si="61"/>
        <v>114.12</v>
      </c>
      <c r="K319" s="12">
        <f t="shared" si="62"/>
        <v>252.54</v>
      </c>
    </row>
    <row r="320" spans="1:11" ht="11.25" customHeight="1">
      <c r="A320" s="10" t="s">
        <v>564</v>
      </c>
      <c r="B320" s="11" t="s">
        <v>565</v>
      </c>
      <c r="C320" s="10" t="s">
        <v>18</v>
      </c>
      <c r="D320" s="38">
        <v>3</v>
      </c>
      <c r="E320" s="33">
        <f t="shared" si="63"/>
        <v>483.19</v>
      </c>
      <c r="F320" s="31">
        <f t="shared" si="64"/>
        <v>617.03</v>
      </c>
      <c r="G320" s="18">
        <f t="shared" si="66"/>
        <v>1851.09</v>
      </c>
      <c r="I320" s="12">
        <v>302</v>
      </c>
      <c r="J320" s="12">
        <f t="shared" si="61"/>
        <v>218.35</v>
      </c>
      <c r="K320" s="12">
        <f t="shared" si="62"/>
        <v>483.19</v>
      </c>
    </row>
    <row r="321" spans="1:11" ht="11.25" customHeight="1">
      <c r="A321" s="10" t="s">
        <v>566</v>
      </c>
      <c r="B321" s="11" t="s">
        <v>567</v>
      </c>
      <c r="C321" s="10" t="s">
        <v>18</v>
      </c>
      <c r="D321" s="38">
        <v>1</v>
      </c>
      <c r="E321" s="33">
        <f t="shared" si="63"/>
        <v>608.80999999999995</v>
      </c>
      <c r="F321" s="31">
        <f t="shared" si="64"/>
        <v>777.45</v>
      </c>
      <c r="G321" s="18">
        <f t="shared" si="66"/>
        <v>777.45</v>
      </c>
      <c r="I321" s="12">
        <v>380.53</v>
      </c>
      <c r="J321" s="12">
        <f t="shared" si="61"/>
        <v>275.12</v>
      </c>
      <c r="K321" s="12">
        <f t="shared" si="62"/>
        <v>608.80999999999995</v>
      </c>
    </row>
    <row r="322" spans="1:11" ht="11.25" customHeight="1">
      <c r="A322" s="10" t="s">
        <v>568</v>
      </c>
      <c r="B322" s="11" t="s">
        <v>569</v>
      </c>
      <c r="C322" s="10" t="s">
        <v>29</v>
      </c>
      <c r="D322" s="38">
        <v>9.9</v>
      </c>
      <c r="E322" s="33">
        <f t="shared" si="63"/>
        <v>134.63</v>
      </c>
      <c r="F322" s="31">
        <f t="shared" si="64"/>
        <v>171.92</v>
      </c>
      <c r="G322" s="18">
        <f t="shared" si="66"/>
        <v>1702.01</v>
      </c>
      <c r="I322" s="12">
        <v>84.15</v>
      </c>
      <c r="J322" s="12">
        <f t="shared" si="61"/>
        <v>60.84</v>
      </c>
      <c r="K322" s="12">
        <f t="shared" si="62"/>
        <v>134.63</v>
      </c>
    </row>
    <row r="323" spans="1:11" ht="9.9499999999999993" customHeight="1">
      <c r="A323" s="14"/>
      <c r="B323" s="14"/>
      <c r="C323" s="14"/>
      <c r="D323" s="39"/>
      <c r="E323" s="32"/>
      <c r="F323" s="32"/>
      <c r="G323" s="26"/>
      <c r="I323" s="14"/>
      <c r="J323" s="12"/>
      <c r="K323" s="12"/>
    </row>
    <row r="324" spans="1:11" ht="12.75" customHeight="1">
      <c r="A324" s="7" t="s">
        <v>570</v>
      </c>
      <c r="B324" s="8" t="s">
        <v>571</v>
      </c>
      <c r="C324" s="9"/>
      <c r="D324" s="30"/>
      <c r="E324" s="30"/>
      <c r="F324" s="30"/>
      <c r="G324" s="46">
        <f>SUM(G325:G345)</f>
        <v>5799.91</v>
      </c>
      <c r="I324" s="9"/>
      <c r="J324" s="12"/>
      <c r="K324" s="12"/>
    </row>
    <row r="325" spans="1:11" ht="11.25" customHeight="1">
      <c r="A325" s="10" t="s">
        <v>572</v>
      </c>
      <c r="B325" s="11" t="s">
        <v>573</v>
      </c>
      <c r="C325" s="10" t="s">
        <v>38</v>
      </c>
      <c r="D325" s="38">
        <v>0.78</v>
      </c>
      <c r="E325" s="33">
        <f t="shared" ref="E325:E345" si="67">K325</f>
        <v>709.35</v>
      </c>
      <c r="F325" s="31">
        <f t="shared" ref="F325:F345" si="68">ROUND(E325+(E325*$J$3),2)</f>
        <v>905.84</v>
      </c>
      <c r="G325" s="18">
        <f t="shared" ref="G325" si="69">ROUND(F325*D325,2)</f>
        <v>706.56</v>
      </c>
      <c r="I325" s="12">
        <v>443.36</v>
      </c>
      <c r="J325" s="12">
        <f t="shared" si="61"/>
        <v>320.55</v>
      </c>
      <c r="K325" s="12">
        <f t="shared" si="62"/>
        <v>709.35</v>
      </c>
    </row>
    <row r="326" spans="1:11" ht="11.25" customHeight="1">
      <c r="A326" s="10" t="s">
        <v>574</v>
      </c>
      <c r="B326" s="11" t="s">
        <v>575</v>
      </c>
      <c r="C326" s="10" t="s">
        <v>15</v>
      </c>
      <c r="D326" s="38">
        <v>0.32</v>
      </c>
      <c r="E326" s="33">
        <f t="shared" si="67"/>
        <v>690.14</v>
      </c>
      <c r="F326" s="31">
        <f t="shared" si="68"/>
        <v>881.31</v>
      </c>
      <c r="G326" s="18">
        <f t="shared" ref="G326:G345" si="70">ROUND(F326*D326,2)</f>
        <v>282.02</v>
      </c>
      <c r="I326" s="12">
        <v>431.36</v>
      </c>
      <c r="J326" s="12">
        <f t="shared" si="61"/>
        <v>311.87</v>
      </c>
      <c r="K326" s="12">
        <f t="shared" si="62"/>
        <v>690.14</v>
      </c>
    </row>
    <row r="327" spans="1:11" ht="11.25" customHeight="1">
      <c r="A327" s="10" t="s">
        <v>576</v>
      </c>
      <c r="B327" s="11" t="s">
        <v>577</v>
      </c>
      <c r="C327" s="10" t="s">
        <v>29</v>
      </c>
      <c r="D327" s="38">
        <v>22</v>
      </c>
      <c r="E327" s="33">
        <f t="shared" si="67"/>
        <v>37.18</v>
      </c>
      <c r="F327" s="31">
        <f t="shared" si="68"/>
        <v>47.48</v>
      </c>
      <c r="G327" s="18">
        <f t="shared" si="70"/>
        <v>1044.56</v>
      </c>
      <c r="I327" s="12">
        <v>23.24</v>
      </c>
      <c r="J327" s="12">
        <f t="shared" si="61"/>
        <v>16.8</v>
      </c>
      <c r="K327" s="12">
        <f t="shared" si="62"/>
        <v>37.18</v>
      </c>
    </row>
    <row r="328" spans="1:11" ht="11.25" customHeight="1">
      <c r="A328" s="10" t="s">
        <v>578</v>
      </c>
      <c r="B328" s="11" t="s">
        <v>579</v>
      </c>
      <c r="C328" s="10" t="s">
        <v>29</v>
      </c>
      <c r="D328" s="38">
        <v>22</v>
      </c>
      <c r="E328" s="33">
        <f t="shared" si="67"/>
        <v>20.71</v>
      </c>
      <c r="F328" s="31">
        <f t="shared" si="68"/>
        <v>26.45</v>
      </c>
      <c r="G328" s="18">
        <f t="shared" si="70"/>
        <v>581.9</v>
      </c>
      <c r="I328" s="12">
        <v>12.95</v>
      </c>
      <c r="J328" s="12">
        <f t="shared" ref="J328:J391" si="71">ROUND(I328-(I328*$J$3),2)</f>
        <v>9.36</v>
      </c>
      <c r="K328" s="12">
        <f t="shared" ref="K328:K391" si="72">ROUND(J328+(J328*$K$3),2)</f>
        <v>20.71</v>
      </c>
    </row>
    <row r="329" spans="1:11" ht="11.25" customHeight="1">
      <c r="A329" s="10" t="s">
        <v>580</v>
      </c>
      <c r="B329" s="11" t="s">
        <v>581</v>
      </c>
      <c r="C329" s="10" t="s">
        <v>18</v>
      </c>
      <c r="D329" s="38">
        <v>2</v>
      </c>
      <c r="E329" s="33">
        <f t="shared" si="67"/>
        <v>212.37</v>
      </c>
      <c r="F329" s="31">
        <f t="shared" si="68"/>
        <v>271.2</v>
      </c>
      <c r="G329" s="18">
        <f t="shared" si="70"/>
        <v>542.4</v>
      </c>
      <c r="I329" s="12">
        <v>132.74</v>
      </c>
      <c r="J329" s="12">
        <f t="shared" si="71"/>
        <v>95.97</v>
      </c>
      <c r="K329" s="12">
        <f t="shared" si="72"/>
        <v>212.37</v>
      </c>
    </row>
    <row r="330" spans="1:11" ht="11.25" customHeight="1">
      <c r="A330" s="10" t="s">
        <v>582</v>
      </c>
      <c r="B330" s="11" t="s">
        <v>583</v>
      </c>
      <c r="C330" s="10" t="s">
        <v>18</v>
      </c>
      <c r="D330" s="38">
        <v>4</v>
      </c>
      <c r="E330" s="33">
        <f t="shared" si="67"/>
        <v>76.19</v>
      </c>
      <c r="F330" s="31">
        <f t="shared" si="68"/>
        <v>97.29</v>
      </c>
      <c r="G330" s="18">
        <f t="shared" si="70"/>
        <v>389.16</v>
      </c>
      <c r="I330" s="12">
        <v>47.62</v>
      </c>
      <c r="J330" s="12">
        <f t="shared" si="71"/>
        <v>34.43</v>
      </c>
      <c r="K330" s="12">
        <f t="shared" si="72"/>
        <v>76.19</v>
      </c>
    </row>
    <row r="331" spans="1:11" ht="11.25" customHeight="1">
      <c r="A331" s="10" t="s">
        <v>584</v>
      </c>
      <c r="B331" s="11" t="s">
        <v>585</v>
      </c>
      <c r="C331" s="10" t="s">
        <v>18</v>
      </c>
      <c r="D331" s="38">
        <v>3</v>
      </c>
      <c r="E331" s="33">
        <f t="shared" si="67"/>
        <v>5.31</v>
      </c>
      <c r="F331" s="31">
        <f t="shared" si="68"/>
        <v>6.78</v>
      </c>
      <c r="G331" s="18">
        <f t="shared" si="70"/>
        <v>20.34</v>
      </c>
      <c r="I331" s="12">
        <v>3.32</v>
      </c>
      <c r="J331" s="12">
        <f t="shared" si="71"/>
        <v>2.4</v>
      </c>
      <c r="K331" s="12">
        <f t="shared" si="72"/>
        <v>5.31</v>
      </c>
    </row>
    <row r="332" spans="1:11" ht="11.25" customHeight="1">
      <c r="A332" s="10" t="s">
        <v>586</v>
      </c>
      <c r="B332" s="11" t="s">
        <v>587</v>
      </c>
      <c r="C332" s="10" t="s">
        <v>18</v>
      </c>
      <c r="D332" s="38">
        <v>6</v>
      </c>
      <c r="E332" s="33">
        <f t="shared" si="67"/>
        <v>1.02</v>
      </c>
      <c r="F332" s="31">
        <f t="shared" si="68"/>
        <v>1.3</v>
      </c>
      <c r="G332" s="18">
        <f t="shared" si="70"/>
        <v>7.8</v>
      </c>
      <c r="I332" s="12">
        <v>0.64</v>
      </c>
      <c r="J332" s="12">
        <f t="shared" si="71"/>
        <v>0.46</v>
      </c>
      <c r="K332" s="12">
        <f t="shared" si="72"/>
        <v>1.02</v>
      </c>
    </row>
    <row r="333" spans="1:11" ht="11.25" customHeight="1">
      <c r="A333" s="10" t="s">
        <v>588</v>
      </c>
      <c r="B333" s="11" t="s">
        <v>589</v>
      </c>
      <c r="C333" s="10" t="s">
        <v>18</v>
      </c>
      <c r="D333" s="38">
        <v>4</v>
      </c>
      <c r="E333" s="33">
        <f t="shared" si="67"/>
        <v>0.73</v>
      </c>
      <c r="F333" s="31">
        <f t="shared" si="68"/>
        <v>0.93</v>
      </c>
      <c r="G333" s="18">
        <f t="shared" si="70"/>
        <v>3.72</v>
      </c>
      <c r="I333" s="12">
        <v>0.46</v>
      </c>
      <c r="J333" s="12">
        <f t="shared" si="71"/>
        <v>0.33</v>
      </c>
      <c r="K333" s="12">
        <f t="shared" si="72"/>
        <v>0.73</v>
      </c>
    </row>
    <row r="334" spans="1:11" ht="11.25" customHeight="1">
      <c r="A334" s="10" t="s">
        <v>590</v>
      </c>
      <c r="B334" s="11" t="s">
        <v>591</v>
      </c>
      <c r="C334" s="10" t="s">
        <v>18</v>
      </c>
      <c r="D334" s="38">
        <v>4</v>
      </c>
      <c r="E334" s="33">
        <f t="shared" si="67"/>
        <v>7.97</v>
      </c>
      <c r="F334" s="31">
        <f t="shared" si="68"/>
        <v>10.18</v>
      </c>
      <c r="G334" s="18">
        <f t="shared" si="70"/>
        <v>40.72</v>
      </c>
      <c r="I334" s="12">
        <v>4.9800000000000004</v>
      </c>
      <c r="J334" s="12">
        <f t="shared" si="71"/>
        <v>3.6</v>
      </c>
      <c r="K334" s="12">
        <f t="shared" si="72"/>
        <v>7.97</v>
      </c>
    </row>
    <row r="335" spans="1:11" ht="11.25" customHeight="1">
      <c r="A335" s="10" t="s">
        <v>592</v>
      </c>
      <c r="B335" s="11" t="s">
        <v>593</v>
      </c>
      <c r="C335" s="10" t="s">
        <v>18</v>
      </c>
      <c r="D335" s="38">
        <v>1</v>
      </c>
      <c r="E335" s="33">
        <f t="shared" si="67"/>
        <v>13.37</v>
      </c>
      <c r="F335" s="31">
        <f t="shared" si="68"/>
        <v>17.07</v>
      </c>
      <c r="G335" s="18">
        <f t="shared" si="70"/>
        <v>17.07</v>
      </c>
      <c r="I335" s="12">
        <v>8.36</v>
      </c>
      <c r="J335" s="12">
        <f t="shared" si="71"/>
        <v>6.04</v>
      </c>
      <c r="K335" s="12">
        <f t="shared" si="72"/>
        <v>13.37</v>
      </c>
    </row>
    <row r="336" spans="1:11" ht="11.25" customHeight="1">
      <c r="A336" s="10" t="s">
        <v>594</v>
      </c>
      <c r="B336" s="11" t="s">
        <v>595</v>
      </c>
      <c r="C336" s="10" t="s">
        <v>18</v>
      </c>
      <c r="D336" s="38">
        <v>1</v>
      </c>
      <c r="E336" s="33">
        <f t="shared" si="67"/>
        <v>6.73</v>
      </c>
      <c r="F336" s="31">
        <f t="shared" si="68"/>
        <v>8.59</v>
      </c>
      <c r="G336" s="18">
        <f t="shared" si="70"/>
        <v>8.59</v>
      </c>
      <c r="I336" s="12">
        <v>4.21</v>
      </c>
      <c r="J336" s="12">
        <f t="shared" si="71"/>
        <v>3.04</v>
      </c>
      <c r="K336" s="12">
        <f t="shared" si="72"/>
        <v>6.73</v>
      </c>
    </row>
    <row r="337" spans="1:11" ht="11.25" customHeight="1">
      <c r="A337" s="10" t="s">
        <v>596</v>
      </c>
      <c r="B337" s="11" t="s">
        <v>597</v>
      </c>
      <c r="C337" s="10" t="s">
        <v>18</v>
      </c>
      <c r="D337" s="38">
        <v>2</v>
      </c>
      <c r="E337" s="33">
        <f t="shared" si="67"/>
        <v>11.15</v>
      </c>
      <c r="F337" s="31">
        <f t="shared" si="68"/>
        <v>14.24</v>
      </c>
      <c r="G337" s="18">
        <f t="shared" si="70"/>
        <v>28.48</v>
      </c>
      <c r="I337" s="12">
        <v>6.97</v>
      </c>
      <c r="J337" s="12">
        <f t="shared" si="71"/>
        <v>5.04</v>
      </c>
      <c r="K337" s="12">
        <f t="shared" si="72"/>
        <v>11.15</v>
      </c>
    </row>
    <row r="338" spans="1:11" ht="11.25" customHeight="1">
      <c r="A338" s="10" t="s">
        <v>598</v>
      </c>
      <c r="B338" s="11" t="s">
        <v>599</v>
      </c>
      <c r="C338" s="10" t="s">
        <v>18</v>
      </c>
      <c r="D338" s="38">
        <v>2</v>
      </c>
      <c r="E338" s="33">
        <f t="shared" si="67"/>
        <v>14.3</v>
      </c>
      <c r="F338" s="31">
        <f t="shared" si="68"/>
        <v>18.260000000000002</v>
      </c>
      <c r="G338" s="18">
        <f t="shared" si="70"/>
        <v>36.520000000000003</v>
      </c>
      <c r="I338" s="12">
        <v>8.94</v>
      </c>
      <c r="J338" s="12">
        <f t="shared" si="71"/>
        <v>6.46</v>
      </c>
      <c r="K338" s="12">
        <f t="shared" si="72"/>
        <v>14.3</v>
      </c>
    </row>
    <row r="339" spans="1:11" ht="11.25" customHeight="1">
      <c r="A339" s="10" t="s">
        <v>600</v>
      </c>
      <c r="B339" s="11" t="s">
        <v>601</v>
      </c>
      <c r="C339" s="10" t="s">
        <v>18</v>
      </c>
      <c r="D339" s="38">
        <v>2</v>
      </c>
      <c r="E339" s="33">
        <f t="shared" si="67"/>
        <v>6.22</v>
      </c>
      <c r="F339" s="31">
        <f t="shared" si="68"/>
        <v>7.94</v>
      </c>
      <c r="G339" s="18">
        <f t="shared" si="70"/>
        <v>15.88</v>
      </c>
      <c r="I339" s="12">
        <v>3.88</v>
      </c>
      <c r="J339" s="12">
        <f t="shared" si="71"/>
        <v>2.81</v>
      </c>
      <c r="K339" s="12">
        <f t="shared" si="72"/>
        <v>6.22</v>
      </c>
    </row>
    <row r="340" spans="1:11" ht="11.25" customHeight="1">
      <c r="A340" s="10" t="s">
        <v>602</v>
      </c>
      <c r="B340" s="11" t="s">
        <v>603</v>
      </c>
      <c r="C340" s="10" t="s">
        <v>18</v>
      </c>
      <c r="D340" s="38">
        <v>1</v>
      </c>
      <c r="E340" s="33">
        <f t="shared" si="67"/>
        <v>263.56</v>
      </c>
      <c r="F340" s="31">
        <f t="shared" si="68"/>
        <v>336.57</v>
      </c>
      <c r="G340" s="18">
        <f t="shared" si="70"/>
        <v>336.57</v>
      </c>
      <c r="I340" s="12">
        <v>164.73</v>
      </c>
      <c r="J340" s="12">
        <f t="shared" si="71"/>
        <v>119.1</v>
      </c>
      <c r="K340" s="12">
        <f t="shared" si="72"/>
        <v>263.56</v>
      </c>
    </row>
    <row r="341" spans="1:11" ht="11.25" customHeight="1">
      <c r="A341" s="10" t="s">
        <v>604</v>
      </c>
      <c r="B341" s="11" t="s">
        <v>605</v>
      </c>
      <c r="C341" s="10" t="s">
        <v>18</v>
      </c>
      <c r="D341" s="38">
        <v>1</v>
      </c>
      <c r="E341" s="33">
        <f t="shared" si="67"/>
        <v>78.56</v>
      </c>
      <c r="F341" s="31">
        <f t="shared" si="68"/>
        <v>100.32</v>
      </c>
      <c r="G341" s="18">
        <f t="shared" si="70"/>
        <v>100.32</v>
      </c>
      <c r="I341" s="12">
        <v>49.1</v>
      </c>
      <c r="J341" s="12">
        <f t="shared" si="71"/>
        <v>35.5</v>
      </c>
      <c r="K341" s="12">
        <f t="shared" si="72"/>
        <v>78.56</v>
      </c>
    </row>
    <row r="342" spans="1:11" ht="11.25" customHeight="1">
      <c r="A342" s="10" t="s">
        <v>606</v>
      </c>
      <c r="B342" s="11" t="s">
        <v>607</v>
      </c>
      <c r="C342" s="10" t="s">
        <v>29</v>
      </c>
      <c r="D342" s="38">
        <v>2</v>
      </c>
      <c r="E342" s="33">
        <f t="shared" si="67"/>
        <v>9.67</v>
      </c>
      <c r="F342" s="31">
        <f t="shared" si="68"/>
        <v>12.35</v>
      </c>
      <c r="G342" s="18">
        <f t="shared" si="70"/>
        <v>24.7</v>
      </c>
      <c r="I342" s="12">
        <v>6.04</v>
      </c>
      <c r="J342" s="12">
        <f t="shared" si="71"/>
        <v>4.37</v>
      </c>
      <c r="K342" s="12">
        <f t="shared" si="72"/>
        <v>9.67</v>
      </c>
    </row>
    <row r="343" spans="1:11" ht="11.25" customHeight="1">
      <c r="A343" s="10" t="s">
        <v>608</v>
      </c>
      <c r="B343" s="11" t="s">
        <v>609</v>
      </c>
      <c r="C343" s="10" t="s">
        <v>18</v>
      </c>
      <c r="D343" s="38">
        <v>2</v>
      </c>
      <c r="E343" s="33">
        <f t="shared" si="67"/>
        <v>610.89</v>
      </c>
      <c r="F343" s="31">
        <f t="shared" si="68"/>
        <v>780.11</v>
      </c>
      <c r="G343" s="18">
        <f t="shared" si="70"/>
        <v>1560.22</v>
      </c>
      <c r="I343" s="12">
        <v>381.82</v>
      </c>
      <c r="J343" s="12">
        <f t="shared" si="71"/>
        <v>276.06</v>
      </c>
      <c r="K343" s="12">
        <f t="shared" si="72"/>
        <v>610.89</v>
      </c>
    </row>
    <row r="344" spans="1:11" ht="11.25" customHeight="1">
      <c r="A344" s="10" t="s">
        <v>610</v>
      </c>
      <c r="B344" s="11" t="s">
        <v>611</v>
      </c>
      <c r="C344" s="10" t="s">
        <v>18</v>
      </c>
      <c r="D344" s="38">
        <v>1</v>
      </c>
      <c r="E344" s="33">
        <f t="shared" si="67"/>
        <v>20.51</v>
      </c>
      <c r="F344" s="31">
        <f t="shared" si="68"/>
        <v>26.19</v>
      </c>
      <c r="G344" s="18">
        <f t="shared" si="70"/>
        <v>26.19</v>
      </c>
      <c r="I344" s="12">
        <v>12.82</v>
      </c>
      <c r="J344" s="12">
        <f t="shared" si="71"/>
        <v>9.27</v>
      </c>
      <c r="K344" s="12">
        <f t="shared" si="72"/>
        <v>20.51</v>
      </c>
    </row>
    <row r="345" spans="1:11" ht="11.25" customHeight="1">
      <c r="A345" s="10" t="s">
        <v>612</v>
      </c>
      <c r="B345" s="11" t="s">
        <v>613</v>
      </c>
      <c r="C345" s="10" t="s">
        <v>18</v>
      </c>
      <c r="D345" s="38">
        <v>1</v>
      </c>
      <c r="E345" s="33">
        <f t="shared" si="67"/>
        <v>20.51</v>
      </c>
      <c r="F345" s="31">
        <f t="shared" si="68"/>
        <v>26.19</v>
      </c>
      <c r="G345" s="18">
        <f t="shared" si="70"/>
        <v>26.19</v>
      </c>
      <c r="I345" s="12">
        <v>12.82</v>
      </c>
      <c r="J345" s="12">
        <f t="shared" si="71"/>
        <v>9.27</v>
      </c>
      <c r="K345" s="12">
        <f t="shared" si="72"/>
        <v>20.51</v>
      </c>
    </row>
    <row r="346" spans="1:11" ht="9.9499999999999993" customHeight="1">
      <c r="A346" s="14"/>
      <c r="B346" s="14"/>
      <c r="C346" s="14"/>
      <c r="D346" s="39"/>
      <c r="E346" s="32"/>
      <c r="F346" s="32"/>
      <c r="G346" s="26"/>
      <c r="I346" s="14"/>
      <c r="J346" s="12"/>
      <c r="K346" s="12"/>
    </row>
    <row r="347" spans="1:11" ht="12.75" customHeight="1">
      <c r="A347" s="7" t="s">
        <v>614</v>
      </c>
      <c r="B347" s="8" t="s">
        <v>615</v>
      </c>
      <c r="C347" s="9"/>
      <c r="D347" s="30"/>
      <c r="E347" s="30"/>
      <c r="F347" s="30"/>
      <c r="G347" s="46">
        <f>SUM(G348:G375)</f>
        <v>62351.999999999993</v>
      </c>
      <c r="I347" s="9"/>
      <c r="J347" s="12"/>
      <c r="K347" s="12"/>
    </row>
    <row r="348" spans="1:11" ht="11.25" customHeight="1">
      <c r="A348" s="10" t="s">
        <v>616</v>
      </c>
      <c r="B348" s="11" t="s">
        <v>617</v>
      </c>
      <c r="C348" s="10" t="s">
        <v>18</v>
      </c>
      <c r="D348" s="38">
        <v>5</v>
      </c>
      <c r="E348" s="33">
        <f t="shared" ref="E348:E375" si="73">K348</f>
        <v>230.96</v>
      </c>
      <c r="F348" s="31">
        <f t="shared" ref="F348:F375" si="74">ROUND(E348+(E348*$J$3),2)</f>
        <v>294.94</v>
      </c>
      <c r="G348" s="18">
        <f t="shared" ref="G348" si="75">ROUND(F348*D348,2)</f>
        <v>1474.7</v>
      </c>
      <c r="I348" s="12">
        <v>144.36000000000001</v>
      </c>
      <c r="J348" s="12">
        <f t="shared" si="71"/>
        <v>104.37</v>
      </c>
      <c r="K348" s="12">
        <f t="shared" si="72"/>
        <v>230.96</v>
      </c>
    </row>
    <row r="349" spans="1:11" ht="11.25" customHeight="1">
      <c r="A349" s="10" t="s">
        <v>618</v>
      </c>
      <c r="B349" s="11" t="s">
        <v>619</v>
      </c>
      <c r="C349" s="10" t="s">
        <v>18</v>
      </c>
      <c r="D349" s="38">
        <v>1</v>
      </c>
      <c r="E349" s="33">
        <f t="shared" si="73"/>
        <v>776.66</v>
      </c>
      <c r="F349" s="31">
        <f t="shared" si="74"/>
        <v>991.79</v>
      </c>
      <c r="G349" s="18">
        <f t="shared" ref="G349:G375" si="76">ROUND(F349*D349,2)</f>
        <v>991.79</v>
      </c>
      <c r="I349" s="12">
        <v>485.43</v>
      </c>
      <c r="J349" s="12">
        <f t="shared" si="71"/>
        <v>350.97</v>
      </c>
      <c r="K349" s="12">
        <f t="shared" si="72"/>
        <v>776.66</v>
      </c>
    </row>
    <row r="350" spans="1:11" ht="11.25" customHeight="1">
      <c r="A350" s="10" t="s">
        <v>620</v>
      </c>
      <c r="B350" s="11" t="s">
        <v>621</v>
      </c>
      <c r="C350" s="10" t="s">
        <v>18</v>
      </c>
      <c r="D350" s="38">
        <v>2</v>
      </c>
      <c r="E350" s="33">
        <f t="shared" si="73"/>
        <v>68.44</v>
      </c>
      <c r="F350" s="31">
        <f t="shared" si="74"/>
        <v>87.4</v>
      </c>
      <c r="G350" s="18">
        <f t="shared" si="76"/>
        <v>174.8</v>
      </c>
      <c r="I350" s="12">
        <v>42.78</v>
      </c>
      <c r="J350" s="12">
        <f t="shared" si="71"/>
        <v>30.93</v>
      </c>
      <c r="K350" s="12">
        <f t="shared" si="72"/>
        <v>68.44</v>
      </c>
    </row>
    <row r="351" spans="1:11" ht="11.25" customHeight="1">
      <c r="A351" s="10" t="s">
        <v>622</v>
      </c>
      <c r="B351" s="11" t="s">
        <v>623</v>
      </c>
      <c r="C351" s="10" t="s">
        <v>18</v>
      </c>
      <c r="D351" s="38">
        <v>10</v>
      </c>
      <c r="E351" s="33">
        <f t="shared" si="73"/>
        <v>68.44</v>
      </c>
      <c r="F351" s="31">
        <f t="shared" si="74"/>
        <v>87.4</v>
      </c>
      <c r="G351" s="18">
        <f t="shared" si="76"/>
        <v>874</v>
      </c>
      <c r="I351" s="12">
        <v>42.78</v>
      </c>
      <c r="J351" s="12">
        <f t="shared" si="71"/>
        <v>30.93</v>
      </c>
      <c r="K351" s="12">
        <f t="shared" si="72"/>
        <v>68.44</v>
      </c>
    </row>
    <row r="352" spans="1:11" ht="11.25" customHeight="1">
      <c r="A352" s="10" t="s">
        <v>624</v>
      </c>
      <c r="B352" s="11" t="s">
        <v>625</v>
      </c>
      <c r="C352" s="10" t="s">
        <v>18</v>
      </c>
      <c r="D352" s="38">
        <v>1</v>
      </c>
      <c r="E352" s="33">
        <f t="shared" si="73"/>
        <v>237.93</v>
      </c>
      <c r="F352" s="31">
        <f t="shared" si="74"/>
        <v>303.83999999999997</v>
      </c>
      <c r="G352" s="18">
        <f t="shared" si="76"/>
        <v>303.83999999999997</v>
      </c>
      <c r="I352" s="12">
        <v>148.72</v>
      </c>
      <c r="J352" s="12">
        <f t="shared" si="71"/>
        <v>107.52</v>
      </c>
      <c r="K352" s="12">
        <f t="shared" si="72"/>
        <v>237.93</v>
      </c>
    </row>
    <row r="353" spans="1:11" ht="11.25" customHeight="1">
      <c r="A353" s="10" t="s">
        <v>626</v>
      </c>
      <c r="B353" s="11" t="s">
        <v>627</v>
      </c>
      <c r="C353" s="10" t="s">
        <v>18</v>
      </c>
      <c r="D353" s="38">
        <v>11</v>
      </c>
      <c r="E353" s="33">
        <f t="shared" si="73"/>
        <v>75.92</v>
      </c>
      <c r="F353" s="31">
        <f t="shared" si="74"/>
        <v>96.95</v>
      </c>
      <c r="G353" s="18">
        <f t="shared" si="76"/>
        <v>1066.45</v>
      </c>
      <c r="I353" s="12">
        <v>47.45</v>
      </c>
      <c r="J353" s="12">
        <f t="shared" si="71"/>
        <v>34.31</v>
      </c>
      <c r="K353" s="12">
        <f t="shared" si="72"/>
        <v>75.92</v>
      </c>
    </row>
    <row r="354" spans="1:11" ht="11.25" customHeight="1">
      <c r="A354" s="10" t="s">
        <v>628</v>
      </c>
      <c r="B354" s="11" t="s">
        <v>629</v>
      </c>
      <c r="C354" s="10" t="s">
        <v>18</v>
      </c>
      <c r="D354" s="38">
        <v>2</v>
      </c>
      <c r="E354" s="33">
        <f t="shared" si="73"/>
        <v>237.93</v>
      </c>
      <c r="F354" s="31">
        <f t="shared" si="74"/>
        <v>303.83999999999997</v>
      </c>
      <c r="G354" s="18">
        <f t="shared" si="76"/>
        <v>607.67999999999995</v>
      </c>
      <c r="I354" s="12">
        <v>148.72</v>
      </c>
      <c r="J354" s="12">
        <f t="shared" si="71"/>
        <v>107.52</v>
      </c>
      <c r="K354" s="12">
        <f t="shared" si="72"/>
        <v>237.93</v>
      </c>
    </row>
    <row r="355" spans="1:11" ht="11.25" customHeight="1">
      <c r="A355" s="10" t="s">
        <v>630</v>
      </c>
      <c r="B355" s="11" t="s">
        <v>631</v>
      </c>
      <c r="C355" s="10" t="s">
        <v>29</v>
      </c>
      <c r="D355" s="38">
        <v>61.52</v>
      </c>
      <c r="E355" s="33">
        <f t="shared" si="73"/>
        <v>165.24</v>
      </c>
      <c r="F355" s="31">
        <f t="shared" si="74"/>
        <v>211.01</v>
      </c>
      <c r="G355" s="18">
        <f t="shared" si="76"/>
        <v>12981.34</v>
      </c>
      <c r="I355" s="12">
        <v>103.28</v>
      </c>
      <c r="J355" s="12">
        <f t="shared" si="71"/>
        <v>74.67</v>
      </c>
      <c r="K355" s="12">
        <f t="shared" si="72"/>
        <v>165.24</v>
      </c>
    </row>
    <row r="356" spans="1:11" ht="11.25" customHeight="1">
      <c r="A356" s="10" t="s">
        <v>632</v>
      </c>
      <c r="B356" s="11" t="s">
        <v>633</v>
      </c>
      <c r="C356" s="10" t="s">
        <v>18</v>
      </c>
      <c r="D356" s="38">
        <v>1</v>
      </c>
      <c r="E356" s="33">
        <f t="shared" si="73"/>
        <v>178.09</v>
      </c>
      <c r="F356" s="31">
        <f t="shared" si="74"/>
        <v>227.42</v>
      </c>
      <c r="G356" s="18">
        <f t="shared" si="76"/>
        <v>227.42</v>
      </c>
      <c r="I356" s="12">
        <v>111.32</v>
      </c>
      <c r="J356" s="12">
        <f t="shared" si="71"/>
        <v>80.48</v>
      </c>
      <c r="K356" s="12">
        <f t="shared" si="72"/>
        <v>178.09</v>
      </c>
    </row>
    <row r="357" spans="1:11" ht="45">
      <c r="A357" s="16" t="s">
        <v>634</v>
      </c>
      <c r="B357" s="21" t="s">
        <v>970</v>
      </c>
      <c r="C357" s="16" t="s">
        <v>18</v>
      </c>
      <c r="D357" s="31">
        <v>2</v>
      </c>
      <c r="E357" s="33">
        <f t="shared" si="73"/>
        <v>1726.33</v>
      </c>
      <c r="F357" s="31">
        <f t="shared" si="74"/>
        <v>2204.52</v>
      </c>
      <c r="G357" s="18">
        <f t="shared" si="76"/>
        <v>4409.04</v>
      </c>
      <c r="I357" s="18">
        <v>1079.01</v>
      </c>
      <c r="J357" s="12">
        <f t="shared" si="71"/>
        <v>780.12</v>
      </c>
      <c r="K357" s="12">
        <f t="shared" si="72"/>
        <v>1726.33</v>
      </c>
    </row>
    <row r="358" spans="1:11" ht="11.25" customHeight="1">
      <c r="A358" s="10" t="s">
        <v>635</v>
      </c>
      <c r="B358" s="11" t="s">
        <v>636</v>
      </c>
      <c r="C358" s="10" t="s">
        <v>18</v>
      </c>
      <c r="D358" s="38">
        <v>2</v>
      </c>
      <c r="E358" s="33">
        <f t="shared" si="73"/>
        <v>75.92</v>
      </c>
      <c r="F358" s="31">
        <f t="shared" si="74"/>
        <v>96.95</v>
      </c>
      <c r="G358" s="18">
        <f t="shared" si="76"/>
        <v>193.9</v>
      </c>
      <c r="I358" s="12">
        <v>47.45</v>
      </c>
      <c r="J358" s="12">
        <f t="shared" si="71"/>
        <v>34.31</v>
      </c>
      <c r="K358" s="12">
        <f t="shared" si="72"/>
        <v>75.92</v>
      </c>
    </row>
    <row r="359" spans="1:11" ht="11.25" customHeight="1">
      <c r="A359" s="10" t="s">
        <v>637</v>
      </c>
      <c r="B359" s="11" t="s">
        <v>638</v>
      </c>
      <c r="C359" s="10" t="s">
        <v>18</v>
      </c>
      <c r="D359" s="38">
        <v>4</v>
      </c>
      <c r="E359" s="33">
        <f t="shared" si="73"/>
        <v>205.33</v>
      </c>
      <c r="F359" s="31">
        <f t="shared" si="74"/>
        <v>262.20999999999998</v>
      </c>
      <c r="G359" s="18">
        <f t="shared" si="76"/>
        <v>1048.8399999999999</v>
      </c>
      <c r="I359" s="12">
        <v>128.34</v>
      </c>
      <c r="J359" s="12">
        <f t="shared" si="71"/>
        <v>92.79</v>
      </c>
      <c r="K359" s="12">
        <f t="shared" si="72"/>
        <v>205.33</v>
      </c>
    </row>
    <row r="360" spans="1:11" ht="11.25" customHeight="1">
      <c r="A360" s="10" t="s">
        <v>639</v>
      </c>
      <c r="B360" s="11" t="s">
        <v>640</v>
      </c>
      <c r="C360" s="10" t="s">
        <v>18</v>
      </c>
      <c r="D360" s="38">
        <v>2</v>
      </c>
      <c r="E360" s="33">
        <f t="shared" si="73"/>
        <v>155.38999999999999</v>
      </c>
      <c r="F360" s="31">
        <f t="shared" si="74"/>
        <v>198.43</v>
      </c>
      <c r="G360" s="18">
        <f t="shared" si="76"/>
        <v>396.86</v>
      </c>
      <c r="I360" s="12">
        <v>97.13</v>
      </c>
      <c r="J360" s="12">
        <f t="shared" si="71"/>
        <v>70.22</v>
      </c>
      <c r="K360" s="12">
        <f t="shared" si="72"/>
        <v>155.38999999999999</v>
      </c>
    </row>
    <row r="361" spans="1:11" ht="11.25" customHeight="1">
      <c r="A361" s="10" t="s">
        <v>641</v>
      </c>
      <c r="B361" s="11" t="s">
        <v>642</v>
      </c>
      <c r="C361" s="10" t="s">
        <v>18</v>
      </c>
      <c r="D361" s="38">
        <v>2</v>
      </c>
      <c r="E361" s="33">
        <f t="shared" si="73"/>
        <v>203.28</v>
      </c>
      <c r="F361" s="31">
        <f t="shared" si="74"/>
        <v>259.58999999999997</v>
      </c>
      <c r="G361" s="18">
        <f t="shared" si="76"/>
        <v>519.17999999999995</v>
      </c>
      <c r="I361" s="12">
        <v>127.05</v>
      </c>
      <c r="J361" s="12">
        <f t="shared" si="71"/>
        <v>91.86</v>
      </c>
      <c r="K361" s="12">
        <f t="shared" si="72"/>
        <v>203.28</v>
      </c>
    </row>
    <row r="362" spans="1:11" ht="11.25" customHeight="1">
      <c r="A362" s="10" t="s">
        <v>643</v>
      </c>
      <c r="B362" s="11" t="s">
        <v>644</v>
      </c>
      <c r="C362" s="10" t="s">
        <v>18</v>
      </c>
      <c r="D362" s="38">
        <v>1</v>
      </c>
      <c r="E362" s="33">
        <f t="shared" si="73"/>
        <v>494.87</v>
      </c>
      <c r="F362" s="31">
        <f t="shared" si="74"/>
        <v>631.95000000000005</v>
      </c>
      <c r="G362" s="18">
        <f t="shared" si="76"/>
        <v>631.95000000000005</v>
      </c>
      <c r="I362" s="12">
        <v>309.31</v>
      </c>
      <c r="J362" s="12">
        <f t="shared" si="71"/>
        <v>223.63</v>
      </c>
      <c r="K362" s="12">
        <f t="shared" si="72"/>
        <v>494.87</v>
      </c>
    </row>
    <row r="363" spans="1:11" ht="11.25" customHeight="1">
      <c r="A363" s="10" t="s">
        <v>645</v>
      </c>
      <c r="B363" s="11" t="s">
        <v>646</v>
      </c>
      <c r="C363" s="10" t="s">
        <v>18</v>
      </c>
      <c r="D363" s="38">
        <v>2</v>
      </c>
      <c r="E363" s="33">
        <f t="shared" si="73"/>
        <v>403.52</v>
      </c>
      <c r="F363" s="31">
        <f t="shared" si="74"/>
        <v>515.29999999999995</v>
      </c>
      <c r="G363" s="18">
        <f t="shared" si="76"/>
        <v>1030.5999999999999</v>
      </c>
      <c r="I363" s="12">
        <v>252.21</v>
      </c>
      <c r="J363" s="12">
        <f t="shared" si="71"/>
        <v>182.35</v>
      </c>
      <c r="K363" s="12">
        <f t="shared" si="72"/>
        <v>403.52</v>
      </c>
    </row>
    <row r="364" spans="1:11" ht="11.25" customHeight="1">
      <c r="A364" s="10" t="s">
        <v>647</v>
      </c>
      <c r="B364" s="11" t="s">
        <v>648</v>
      </c>
      <c r="C364" s="10" t="s">
        <v>18</v>
      </c>
      <c r="D364" s="38">
        <v>1</v>
      </c>
      <c r="E364" s="33">
        <f t="shared" si="73"/>
        <v>782.81</v>
      </c>
      <c r="F364" s="31">
        <f t="shared" si="74"/>
        <v>999.65</v>
      </c>
      <c r="G364" s="18">
        <f t="shared" si="76"/>
        <v>999.65</v>
      </c>
      <c r="I364" s="12">
        <v>489.28</v>
      </c>
      <c r="J364" s="12">
        <f t="shared" si="71"/>
        <v>353.75</v>
      </c>
      <c r="K364" s="12">
        <f t="shared" si="72"/>
        <v>782.81</v>
      </c>
    </row>
    <row r="365" spans="1:11" ht="11.25" customHeight="1">
      <c r="A365" s="10" t="s">
        <v>649</v>
      </c>
      <c r="B365" s="11" t="s">
        <v>650</v>
      </c>
      <c r="C365" s="10" t="s">
        <v>18</v>
      </c>
      <c r="D365" s="38">
        <v>1</v>
      </c>
      <c r="E365" s="33">
        <f t="shared" si="73"/>
        <v>488.7</v>
      </c>
      <c r="F365" s="31">
        <f t="shared" si="74"/>
        <v>624.07000000000005</v>
      </c>
      <c r="G365" s="18">
        <f t="shared" si="76"/>
        <v>624.07000000000005</v>
      </c>
      <c r="I365" s="12">
        <v>305.45</v>
      </c>
      <c r="J365" s="12">
        <f t="shared" si="71"/>
        <v>220.84</v>
      </c>
      <c r="K365" s="12">
        <f t="shared" si="72"/>
        <v>488.7</v>
      </c>
    </row>
    <row r="366" spans="1:11" ht="11.25" customHeight="1">
      <c r="A366" s="10" t="s">
        <v>651</v>
      </c>
      <c r="B366" s="11" t="s">
        <v>652</v>
      </c>
      <c r="C366" s="10" t="s">
        <v>18</v>
      </c>
      <c r="D366" s="38">
        <v>5</v>
      </c>
      <c r="E366" s="33">
        <f t="shared" si="73"/>
        <v>375.29</v>
      </c>
      <c r="F366" s="31">
        <f t="shared" si="74"/>
        <v>479.25</v>
      </c>
      <c r="G366" s="18">
        <f t="shared" si="76"/>
        <v>2396.25</v>
      </c>
      <c r="I366" s="12">
        <v>234.57</v>
      </c>
      <c r="J366" s="12">
        <f t="shared" si="71"/>
        <v>169.59</v>
      </c>
      <c r="K366" s="12">
        <f t="shared" si="72"/>
        <v>375.29</v>
      </c>
    </row>
    <row r="367" spans="1:11" ht="11.25" customHeight="1">
      <c r="A367" s="10" t="s">
        <v>653</v>
      </c>
      <c r="B367" s="11" t="s">
        <v>654</v>
      </c>
      <c r="C367" s="10" t="s">
        <v>18</v>
      </c>
      <c r="D367" s="38">
        <v>2</v>
      </c>
      <c r="E367" s="33">
        <f t="shared" si="73"/>
        <v>548.98</v>
      </c>
      <c r="F367" s="31">
        <f t="shared" si="74"/>
        <v>701.05</v>
      </c>
      <c r="G367" s="18">
        <f t="shared" si="76"/>
        <v>1402.1</v>
      </c>
      <c r="I367" s="12">
        <v>343.13</v>
      </c>
      <c r="J367" s="12">
        <f t="shared" si="71"/>
        <v>248.08</v>
      </c>
      <c r="K367" s="12">
        <f t="shared" si="72"/>
        <v>548.98</v>
      </c>
    </row>
    <row r="368" spans="1:11" ht="11.25" customHeight="1">
      <c r="A368" s="10" t="s">
        <v>655</v>
      </c>
      <c r="B368" s="11" t="s">
        <v>656</v>
      </c>
      <c r="C368" s="10" t="s">
        <v>18</v>
      </c>
      <c r="D368" s="38">
        <v>20</v>
      </c>
      <c r="E368" s="33">
        <f t="shared" si="73"/>
        <v>537.49</v>
      </c>
      <c r="F368" s="31">
        <f t="shared" si="74"/>
        <v>686.37</v>
      </c>
      <c r="G368" s="18">
        <f t="shared" si="76"/>
        <v>13727.4</v>
      </c>
      <c r="I368" s="12">
        <v>335.95</v>
      </c>
      <c r="J368" s="12">
        <f t="shared" si="71"/>
        <v>242.89</v>
      </c>
      <c r="K368" s="12">
        <f t="shared" si="72"/>
        <v>537.49</v>
      </c>
    </row>
    <row r="369" spans="1:11" ht="11.25" customHeight="1">
      <c r="A369" s="10" t="s">
        <v>657</v>
      </c>
      <c r="B369" s="11" t="s">
        <v>658</v>
      </c>
      <c r="C369" s="10" t="s">
        <v>15</v>
      </c>
      <c r="D369" s="38">
        <v>6</v>
      </c>
      <c r="E369" s="33">
        <f t="shared" si="73"/>
        <v>33.24</v>
      </c>
      <c r="F369" s="31">
        <f t="shared" si="74"/>
        <v>42.45</v>
      </c>
      <c r="G369" s="18">
        <f t="shared" si="76"/>
        <v>254.7</v>
      </c>
      <c r="I369" s="12">
        <v>20.78</v>
      </c>
      <c r="J369" s="12">
        <f t="shared" si="71"/>
        <v>15.02</v>
      </c>
      <c r="K369" s="12">
        <f t="shared" si="72"/>
        <v>33.24</v>
      </c>
    </row>
    <row r="370" spans="1:11" ht="11.25" customHeight="1">
      <c r="A370" s="10" t="s">
        <v>659</v>
      </c>
      <c r="B370" s="11" t="s">
        <v>660</v>
      </c>
      <c r="C370" s="10" t="s">
        <v>15</v>
      </c>
      <c r="D370" s="38">
        <v>2</v>
      </c>
      <c r="E370" s="33">
        <f t="shared" si="73"/>
        <v>33.24</v>
      </c>
      <c r="F370" s="31">
        <f t="shared" si="74"/>
        <v>42.45</v>
      </c>
      <c r="G370" s="18">
        <f t="shared" si="76"/>
        <v>84.9</v>
      </c>
      <c r="I370" s="12">
        <v>20.78</v>
      </c>
      <c r="J370" s="12">
        <f t="shared" si="71"/>
        <v>15.02</v>
      </c>
      <c r="K370" s="12">
        <f t="shared" si="72"/>
        <v>33.24</v>
      </c>
    </row>
    <row r="371" spans="1:11" ht="11.25" customHeight="1">
      <c r="A371" s="10" t="s">
        <v>661</v>
      </c>
      <c r="B371" s="11" t="s">
        <v>662</v>
      </c>
      <c r="C371" s="10" t="s">
        <v>18</v>
      </c>
      <c r="D371" s="38">
        <v>2</v>
      </c>
      <c r="E371" s="33">
        <f t="shared" si="73"/>
        <v>5931.01</v>
      </c>
      <c r="F371" s="31">
        <f t="shared" si="74"/>
        <v>7573.9</v>
      </c>
      <c r="G371" s="18">
        <f t="shared" si="76"/>
        <v>15147.8</v>
      </c>
      <c r="I371" s="13">
        <v>3707.05</v>
      </c>
      <c r="J371" s="12">
        <f t="shared" si="71"/>
        <v>2680.2</v>
      </c>
      <c r="K371" s="12">
        <f t="shared" si="72"/>
        <v>5931.01</v>
      </c>
    </row>
    <row r="372" spans="1:11" ht="11.25" customHeight="1">
      <c r="A372" s="10" t="s">
        <v>663</v>
      </c>
      <c r="B372" s="11" t="s">
        <v>664</v>
      </c>
      <c r="C372" s="10" t="s">
        <v>18</v>
      </c>
      <c r="D372" s="38">
        <v>2</v>
      </c>
      <c r="E372" s="33">
        <f t="shared" si="73"/>
        <v>24.23</v>
      </c>
      <c r="F372" s="31">
        <f t="shared" si="74"/>
        <v>30.94</v>
      </c>
      <c r="G372" s="18">
        <f t="shared" si="76"/>
        <v>61.88</v>
      </c>
      <c r="I372" s="12">
        <v>15.15</v>
      </c>
      <c r="J372" s="12">
        <f t="shared" si="71"/>
        <v>10.95</v>
      </c>
      <c r="K372" s="12">
        <f t="shared" si="72"/>
        <v>24.23</v>
      </c>
    </row>
    <row r="373" spans="1:11" ht="11.25" customHeight="1">
      <c r="A373" s="10" t="s">
        <v>665</v>
      </c>
      <c r="B373" s="11" t="s">
        <v>666</v>
      </c>
      <c r="C373" s="10" t="s">
        <v>18</v>
      </c>
      <c r="D373" s="38">
        <v>11</v>
      </c>
      <c r="E373" s="33">
        <f t="shared" si="73"/>
        <v>29.94</v>
      </c>
      <c r="F373" s="31">
        <f t="shared" si="74"/>
        <v>38.229999999999997</v>
      </c>
      <c r="G373" s="18">
        <f t="shared" si="76"/>
        <v>420.53</v>
      </c>
      <c r="I373" s="12">
        <v>18.71</v>
      </c>
      <c r="J373" s="12">
        <f t="shared" si="71"/>
        <v>13.53</v>
      </c>
      <c r="K373" s="12">
        <f t="shared" si="72"/>
        <v>29.94</v>
      </c>
    </row>
    <row r="374" spans="1:11" ht="11.25" customHeight="1">
      <c r="A374" s="10" t="s">
        <v>667</v>
      </c>
      <c r="B374" s="11" t="s">
        <v>668</v>
      </c>
      <c r="C374" s="10" t="s">
        <v>18</v>
      </c>
      <c r="D374" s="38">
        <v>3</v>
      </c>
      <c r="E374" s="33">
        <f t="shared" si="73"/>
        <v>29.94</v>
      </c>
      <c r="F374" s="31">
        <f t="shared" si="74"/>
        <v>38.229999999999997</v>
      </c>
      <c r="G374" s="18">
        <f t="shared" si="76"/>
        <v>114.69</v>
      </c>
      <c r="I374" s="12">
        <v>18.71</v>
      </c>
      <c r="J374" s="12">
        <f t="shared" si="71"/>
        <v>13.53</v>
      </c>
      <c r="K374" s="12">
        <f t="shared" si="72"/>
        <v>29.94</v>
      </c>
    </row>
    <row r="375" spans="1:11" ht="11.25" customHeight="1">
      <c r="A375" s="10" t="s">
        <v>669</v>
      </c>
      <c r="B375" s="11" t="s">
        <v>670</v>
      </c>
      <c r="C375" s="10" t="s">
        <v>18</v>
      </c>
      <c r="D375" s="38">
        <v>6</v>
      </c>
      <c r="E375" s="33">
        <f t="shared" si="73"/>
        <v>24.23</v>
      </c>
      <c r="F375" s="31">
        <f t="shared" si="74"/>
        <v>30.94</v>
      </c>
      <c r="G375" s="18">
        <f t="shared" si="76"/>
        <v>185.64</v>
      </c>
      <c r="I375" s="12">
        <v>15.15</v>
      </c>
      <c r="J375" s="12">
        <f t="shared" si="71"/>
        <v>10.95</v>
      </c>
      <c r="K375" s="12">
        <f t="shared" si="72"/>
        <v>24.23</v>
      </c>
    </row>
    <row r="376" spans="1:11" ht="9.9499999999999993" customHeight="1">
      <c r="A376" s="14"/>
      <c r="B376" s="14"/>
      <c r="C376" s="14"/>
      <c r="D376" s="39"/>
      <c r="E376" s="32"/>
      <c r="F376" s="32"/>
      <c r="G376" s="26"/>
      <c r="I376" s="14"/>
      <c r="J376" s="12"/>
      <c r="K376" s="12"/>
    </row>
    <row r="377" spans="1:11" ht="12.75" customHeight="1">
      <c r="A377" s="7" t="s">
        <v>671</v>
      </c>
      <c r="B377" s="8" t="s">
        <v>672</v>
      </c>
      <c r="C377" s="9"/>
      <c r="D377" s="30"/>
      <c r="E377" s="30"/>
      <c r="F377" s="30"/>
      <c r="G377" s="46">
        <f>SUM(G378:G431)</f>
        <v>169002.43</v>
      </c>
      <c r="I377" s="9"/>
      <c r="J377" s="12"/>
      <c r="K377" s="12"/>
    </row>
    <row r="378" spans="1:11" ht="11.25" customHeight="1">
      <c r="A378" s="14"/>
      <c r="B378" s="4" t="s">
        <v>673</v>
      </c>
      <c r="C378" s="14"/>
      <c r="D378" s="39"/>
      <c r="E378" s="34"/>
      <c r="F378" s="34"/>
      <c r="G378" s="26"/>
      <c r="I378" s="15" t="s">
        <v>68</v>
      </c>
      <c r="J378" s="12"/>
      <c r="K378" s="12"/>
    </row>
    <row r="379" spans="1:11" ht="22.5" customHeight="1">
      <c r="A379" s="10" t="s">
        <v>674</v>
      </c>
      <c r="B379" s="2" t="s">
        <v>675</v>
      </c>
      <c r="C379" s="10" t="s">
        <v>18</v>
      </c>
      <c r="D379" s="38">
        <v>3</v>
      </c>
      <c r="E379" s="33">
        <f>K379</f>
        <v>637.03</v>
      </c>
      <c r="F379" s="31">
        <f t="shared" ref="F379:F431" si="77">ROUND(E379+(E379*$J$3),2)</f>
        <v>813.49</v>
      </c>
      <c r="G379" s="18">
        <f t="shared" ref="G379" si="78">ROUND(F379*D379,2)</f>
        <v>2440.4699999999998</v>
      </c>
      <c r="I379" s="12">
        <v>398.16</v>
      </c>
      <c r="J379" s="12">
        <f t="shared" si="71"/>
        <v>287.87</v>
      </c>
      <c r="K379" s="12">
        <f t="shared" si="72"/>
        <v>637.03</v>
      </c>
    </row>
    <row r="380" spans="1:11" ht="22.5" customHeight="1">
      <c r="A380" s="10" t="s">
        <v>676</v>
      </c>
      <c r="B380" s="2" t="s">
        <v>677</v>
      </c>
      <c r="C380" s="10" t="s">
        <v>18</v>
      </c>
      <c r="D380" s="38">
        <v>1</v>
      </c>
      <c r="E380" s="33">
        <f>K380</f>
        <v>704.9</v>
      </c>
      <c r="F380" s="31">
        <f t="shared" si="77"/>
        <v>900.16</v>
      </c>
      <c r="G380" s="18">
        <f t="shared" ref="G380:G431" si="79">ROUND(F380*D380,2)</f>
        <v>900.16</v>
      </c>
      <c r="I380" s="12">
        <v>440.58</v>
      </c>
      <c r="J380" s="12">
        <f t="shared" si="71"/>
        <v>318.54000000000002</v>
      </c>
      <c r="K380" s="12">
        <f t="shared" si="72"/>
        <v>704.9</v>
      </c>
    </row>
    <row r="381" spans="1:11" ht="22.5" customHeight="1">
      <c r="A381" s="10" t="s">
        <v>678</v>
      </c>
      <c r="B381" s="2" t="s">
        <v>679</v>
      </c>
      <c r="C381" s="10" t="s">
        <v>18</v>
      </c>
      <c r="D381" s="38">
        <v>2</v>
      </c>
      <c r="E381" s="33">
        <f>K381</f>
        <v>1037.03</v>
      </c>
      <c r="F381" s="31">
        <f t="shared" si="77"/>
        <v>1324.29</v>
      </c>
      <c r="G381" s="18">
        <f t="shared" si="79"/>
        <v>2648.58</v>
      </c>
      <c r="I381" s="12">
        <v>648.17999999999995</v>
      </c>
      <c r="J381" s="12">
        <f t="shared" si="71"/>
        <v>468.63</v>
      </c>
      <c r="K381" s="12">
        <f t="shared" si="72"/>
        <v>1037.03</v>
      </c>
    </row>
    <row r="382" spans="1:11" ht="22.5" customHeight="1">
      <c r="A382" s="10" t="s">
        <v>680</v>
      </c>
      <c r="B382" s="2" t="s">
        <v>681</v>
      </c>
      <c r="C382" s="10" t="s">
        <v>18</v>
      </c>
      <c r="D382" s="38">
        <v>1</v>
      </c>
      <c r="E382" s="33">
        <f>K382</f>
        <v>1119.1099999999999</v>
      </c>
      <c r="F382" s="31">
        <f t="shared" si="77"/>
        <v>1429.1</v>
      </c>
      <c r="G382" s="18">
        <f t="shared" si="79"/>
        <v>1429.1</v>
      </c>
      <c r="I382" s="12">
        <v>699.48</v>
      </c>
      <c r="J382" s="12">
        <f t="shared" si="71"/>
        <v>505.72</v>
      </c>
      <c r="K382" s="12">
        <f t="shared" si="72"/>
        <v>1119.1099999999999</v>
      </c>
    </row>
    <row r="383" spans="1:11" ht="11.25" customHeight="1">
      <c r="A383" s="10" t="s">
        <v>682</v>
      </c>
      <c r="B383" s="11" t="s">
        <v>683</v>
      </c>
      <c r="C383" s="10" t="s">
        <v>18</v>
      </c>
      <c r="D383" s="38">
        <v>1</v>
      </c>
      <c r="E383" s="33">
        <f>K383</f>
        <v>1170.6199999999999</v>
      </c>
      <c r="F383" s="31">
        <f t="shared" si="77"/>
        <v>1494.88</v>
      </c>
      <c r="G383" s="18">
        <f t="shared" si="79"/>
        <v>1494.88</v>
      </c>
      <c r="I383" s="12">
        <v>731.68</v>
      </c>
      <c r="J383" s="12">
        <f t="shared" si="71"/>
        <v>529</v>
      </c>
      <c r="K383" s="12">
        <f t="shared" si="72"/>
        <v>1170.6199999999999</v>
      </c>
    </row>
    <row r="384" spans="1:11" ht="11.25" customHeight="1">
      <c r="A384" s="14"/>
      <c r="B384" s="4" t="s">
        <v>684</v>
      </c>
      <c r="C384" s="14"/>
      <c r="D384" s="39"/>
      <c r="E384" s="33"/>
      <c r="F384" s="31"/>
      <c r="G384" s="18"/>
      <c r="I384" s="15" t="s">
        <v>68</v>
      </c>
      <c r="J384" s="12"/>
      <c r="K384" s="12"/>
    </row>
    <row r="385" spans="1:11" ht="11.25" customHeight="1">
      <c r="A385" s="10" t="s">
        <v>685</v>
      </c>
      <c r="B385" s="11" t="s">
        <v>686</v>
      </c>
      <c r="C385" s="10" t="s">
        <v>18</v>
      </c>
      <c r="D385" s="38">
        <v>38</v>
      </c>
      <c r="E385" s="33">
        <f t="shared" ref="E385:E395" si="80">K385</f>
        <v>20.6</v>
      </c>
      <c r="F385" s="31">
        <f t="shared" si="77"/>
        <v>26.31</v>
      </c>
      <c r="G385" s="18">
        <f t="shared" si="79"/>
        <v>999.78</v>
      </c>
      <c r="I385" s="12">
        <v>12.87</v>
      </c>
      <c r="J385" s="12">
        <f t="shared" si="71"/>
        <v>9.31</v>
      </c>
      <c r="K385" s="12">
        <f t="shared" si="72"/>
        <v>20.6</v>
      </c>
    </row>
    <row r="386" spans="1:11" ht="11.25" customHeight="1">
      <c r="A386" s="10" t="s">
        <v>687</v>
      </c>
      <c r="B386" s="11" t="s">
        <v>688</v>
      </c>
      <c r="C386" s="10" t="s">
        <v>18</v>
      </c>
      <c r="D386" s="38">
        <v>26</v>
      </c>
      <c r="E386" s="33">
        <f t="shared" si="80"/>
        <v>20.6</v>
      </c>
      <c r="F386" s="31">
        <f t="shared" si="77"/>
        <v>26.31</v>
      </c>
      <c r="G386" s="18">
        <f t="shared" si="79"/>
        <v>684.06</v>
      </c>
      <c r="I386" s="12">
        <v>12.87</v>
      </c>
      <c r="J386" s="12">
        <f t="shared" si="71"/>
        <v>9.31</v>
      </c>
      <c r="K386" s="12">
        <f t="shared" si="72"/>
        <v>20.6</v>
      </c>
    </row>
    <row r="387" spans="1:11" ht="11.25" customHeight="1">
      <c r="A387" s="10" t="s">
        <v>689</v>
      </c>
      <c r="B387" s="11" t="s">
        <v>690</v>
      </c>
      <c r="C387" s="10" t="s">
        <v>18</v>
      </c>
      <c r="D387" s="38">
        <v>4</v>
      </c>
      <c r="E387" s="33">
        <f t="shared" si="80"/>
        <v>20.6</v>
      </c>
      <c r="F387" s="31">
        <f t="shared" si="77"/>
        <v>26.31</v>
      </c>
      <c r="G387" s="18">
        <f t="shared" si="79"/>
        <v>105.24</v>
      </c>
      <c r="I387" s="12">
        <v>12.87</v>
      </c>
      <c r="J387" s="12">
        <f t="shared" si="71"/>
        <v>9.31</v>
      </c>
      <c r="K387" s="12">
        <f t="shared" si="72"/>
        <v>20.6</v>
      </c>
    </row>
    <row r="388" spans="1:11" ht="11.25" customHeight="1">
      <c r="A388" s="10" t="s">
        <v>691</v>
      </c>
      <c r="B388" s="11" t="s">
        <v>692</v>
      </c>
      <c r="C388" s="10" t="s">
        <v>18</v>
      </c>
      <c r="D388" s="38">
        <v>4</v>
      </c>
      <c r="E388" s="33">
        <f t="shared" si="80"/>
        <v>134.74</v>
      </c>
      <c r="F388" s="31">
        <f t="shared" si="77"/>
        <v>172.06</v>
      </c>
      <c r="G388" s="18">
        <f t="shared" si="79"/>
        <v>688.24</v>
      </c>
      <c r="I388" s="12">
        <v>84.22</v>
      </c>
      <c r="J388" s="12">
        <f t="shared" si="71"/>
        <v>60.89</v>
      </c>
      <c r="K388" s="12">
        <f t="shared" si="72"/>
        <v>134.74</v>
      </c>
    </row>
    <row r="389" spans="1:11" ht="11.25" customHeight="1">
      <c r="A389" s="10" t="s">
        <v>693</v>
      </c>
      <c r="B389" s="11" t="s">
        <v>694</v>
      </c>
      <c r="C389" s="10" t="s">
        <v>18</v>
      </c>
      <c r="D389" s="38">
        <v>4</v>
      </c>
      <c r="E389" s="33">
        <f t="shared" si="80"/>
        <v>134.74</v>
      </c>
      <c r="F389" s="31">
        <f t="shared" si="77"/>
        <v>172.06</v>
      </c>
      <c r="G389" s="18">
        <f t="shared" si="79"/>
        <v>688.24</v>
      </c>
      <c r="I389" s="12">
        <v>84.22</v>
      </c>
      <c r="J389" s="12">
        <f t="shared" si="71"/>
        <v>60.89</v>
      </c>
      <c r="K389" s="12">
        <f t="shared" si="72"/>
        <v>134.74</v>
      </c>
    </row>
    <row r="390" spans="1:11" ht="11.25" customHeight="1">
      <c r="A390" s="10" t="s">
        <v>695</v>
      </c>
      <c r="B390" s="11" t="s">
        <v>696</v>
      </c>
      <c r="C390" s="10" t="s">
        <v>18</v>
      </c>
      <c r="D390" s="38">
        <v>2</v>
      </c>
      <c r="E390" s="33">
        <f t="shared" si="80"/>
        <v>180.73</v>
      </c>
      <c r="F390" s="31">
        <f t="shared" si="77"/>
        <v>230.79</v>
      </c>
      <c r="G390" s="18">
        <f t="shared" si="79"/>
        <v>461.58</v>
      </c>
      <c r="I390" s="12">
        <v>112.96</v>
      </c>
      <c r="J390" s="12">
        <f t="shared" si="71"/>
        <v>81.67</v>
      </c>
      <c r="K390" s="12">
        <f t="shared" si="72"/>
        <v>180.73</v>
      </c>
    </row>
    <row r="391" spans="1:11" ht="11.25" customHeight="1">
      <c r="A391" s="10" t="s">
        <v>697</v>
      </c>
      <c r="B391" s="11" t="s">
        <v>698</v>
      </c>
      <c r="C391" s="10" t="s">
        <v>18</v>
      </c>
      <c r="D391" s="38">
        <v>1</v>
      </c>
      <c r="E391" s="33">
        <f t="shared" si="80"/>
        <v>517.84</v>
      </c>
      <c r="F391" s="31">
        <f t="shared" si="77"/>
        <v>661.28</v>
      </c>
      <c r="G391" s="18">
        <f t="shared" si="79"/>
        <v>661.28</v>
      </c>
      <c r="I391" s="12">
        <v>323.66000000000003</v>
      </c>
      <c r="J391" s="12">
        <f t="shared" si="71"/>
        <v>234.01</v>
      </c>
      <c r="K391" s="12">
        <f t="shared" si="72"/>
        <v>517.84</v>
      </c>
    </row>
    <row r="392" spans="1:11" ht="11.25" customHeight="1">
      <c r="A392" s="10" t="s">
        <v>699</v>
      </c>
      <c r="B392" s="11" t="s">
        <v>700</v>
      </c>
      <c r="C392" s="10" t="s">
        <v>18</v>
      </c>
      <c r="D392" s="38">
        <v>1</v>
      </c>
      <c r="E392" s="33">
        <f t="shared" si="80"/>
        <v>517.84</v>
      </c>
      <c r="F392" s="31">
        <f t="shared" si="77"/>
        <v>661.28</v>
      </c>
      <c r="G392" s="18">
        <f t="shared" si="79"/>
        <v>661.28</v>
      </c>
      <c r="I392" s="12">
        <v>323.66000000000003</v>
      </c>
      <c r="J392" s="12">
        <f t="shared" ref="J392:J454" si="81">ROUND(I392-(I392*$J$3),2)</f>
        <v>234.01</v>
      </c>
      <c r="K392" s="12">
        <f t="shared" ref="K392:K454" si="82">ROUND(J392+(J392*$K$3),2)</f>
        <v>517.84</v>
      </c>
    </row>
    <row r="393" spans="1:11" ht="11.25" customHeight="1">
      <c r="A393" s="10" t="s">
        <v>701</v>
      </c>
      <c r="B393" s="11" t="s">
        <v>702</v>
      </c>
      <c r="C393" s="10" t="s">
        <v>18</v>
      </c>
      <c r="D393" s="38">
        <v>4</v>
      </c>
      <c r="E393" s="33">
        <f t="shared" si="80"/>
        <v>217.86</v>
      </c>
      <c r="F393" s="31">
        <f t="shared" si="77"/>
        <v>278.20999999999998</v>
      </c>
      <c r="G393" s="18">
        <f t="shared" si="79"/>
        <v>1112.8399999999999</v>
      </c>
      <c r="I393" s="12">
        <v>136.16999999999999</v>
      </c>
      <c r="J393" s="12">
        <f t="shared" si="81"/>
        <v>98.45</v>
      </c>
      <c r="K393" s="12">
        <f t="shared" si="82"/>
        <v>217.86</v>
      </c>
    </row>
    <row r="394" spans="1:11" ht="11.25" customHeight="1">
      <c r="A394" s="10" t="s">
        <v>703</v>
      </c>
      <c r="B394" s="11" t="s">
        <v>704</v>
      </c>
      <c r="C394" s="10" t="s">
        <v>18</v>
      </c>
      <c r="D394" s="38">
        <v>22</v>
      </c>
      <c r="E394" s="33">
        <f t="shared" si="80"/>
        <v>217.86</v>
      </c>
      <c r="F394" s="31">
        <f t="shared" si="77"/>
        <v>278.20999999999998</v>
      </c>
      <c r="G394" s="18">
        <f t="shared" si="79"/>
        <v>6120.62</v>
      </c>
      <c r="I394" s="12">
        <v>136.16999999999999</v>
      </c>
      <c r="J394" s="12">
        <f t="shared" si="81"/>
        <v>98.45</v>
      </c>
      <c r="K394" s="12">
        <f t="shared" si="82"/>
        <v>217.86</v>
      </c>
    </row>
    <row r="395" spans="1:11" ht="11.25" customHeight="1">
      <c r="A395" s="10" t="s">
        <v>705</v>
      </c>
      <c r="B395" s="11" t="s">
        <v>706</v>
      </c>
      <c r="C395" s="10" t="s">
        <v>18</v>
      </c>
      <c r="D395" s="38">
        <v>4</v>
      </c>
      <c r="E395" s="33">
        <f t="shared" si="80"/>
        <v>217.86</v>
      </c>
      <c r="F395" s="31">
        <f t="shared" si="77"/>
        <v>278.20999999999998</v>
      </c>
      <c r="G395" s="18">
        <f t="shared" si="79"/>
        <v>1112.8399999999999</v>
      </c>
      <c r="I395" s="12">
        <v>136.16999999999999</v>
      </c>
      <c r="J395" s="12">
        <f t="shared" si="81"/>
        <v>98.45</v>
      </c>
      <c r="K395" s="12">
        <f t="shared" si="82"/>
        <v>217.86</v>
      </c>
    </row>
    <row r="396" spans="1:11" ht="11.25" customHeight="1">
      <c r="A396" s="14"/>
      <c r="B396" s="4" t="s">
        <v>707</v>
      </c>
      <c r="C396" s="14"/>
      <c r="D396" s="39"/>
      <c r="E396" s="33"/>
      <c r="F396" s="31">
        <f t="shared" si="77"/>
        <v>0</v>
      </c>
      <c r="G396" s="18">
        <f t="shared" si="79"/>
        <v>0</v>
      </c>
      <c r="I396" s="15" t="s">
        <v>68</v>
      </c>
      <c r="J396" s="12"/>
      <c r="K396" s="12"/>
    </row>
    <row r="397" spans="1:11" ht="11.25" customHeight="1">
      <c r="A397" s="10" t="s">
        <v>708</v>
      </c>
      <c r="B397" s="11" t="s">
        <v>709</v>
      </c>
      <c r="C397" s="10" t="s">
        <v>29</v>
      </c>
      <c r="D397" s="38">
        <v>758.8</v>
      </c>
      <c r="E397" s="33">
        <f t="shared" ref="E397:E404" si="83">K397</f>
        <v>9.2100000000000009</v>
      </c>
      <c r="F397" s="31">
        <f t="shared" si="77"/>
        <v>11.76</v>
      </c>
      <c r="G397" s="18">
        <f t="shared" si="79"/>
        <v>8923.49</v>
      </c>
      <c r="I397" s="12">
        <v>5.75</v>
      </c>
      <c r="J397" s="12">
        <f t="shared" si="81"/>
        <v>4.16</v>
      </c>
      <c r="K397" s="12">
        <f t="shared" si="82"/>
        <v>9.2100000000000009</v>
      </c>
    </row>
    <row r="398" spans="1:11" ht="11.25" customHeight="1">
      <c r="A398" s="10" t="s">
        <v>710</v>
      </c>
      <c r="B398" s="11" t="s">
        <v>711</v>
      </c>
      <c r="C398" s="10" t="s">
        <v>29</v>
      </c>
      <c r="D398" s="38">
        <v>12.1</v>
      </c>
      <c r="E398" s="33">
        <f t="shared" si="83"/>
        <v>11.66</v>
      </c>
      <c r="F398" s="31">
        <f t="shared" si="77"/>
        <v>14.89</v>
      </c>
      <c r="G398" s="18">
        <f t="shared" si="79"/>
        <v>180.17</v>
      </c>
      <c r="I398" s="12">
        <v>7.29</v>
      </c>
      <c r="J398" s="12">
        <f t="shared" si="81"/>
        <v>5.27</v>
      </c>
      <c r="K398" s="12">
        <f t="shared" si="82"/>
        <v>11.66</v>
      </c>
    </row>
    <row r="399" spans="1:11" ht="11.25" customHeight="1">
      <c r="A399" s="10" t="s">
        <v>712</v>
      </c>
      <c r="B399" s="11" t="s">
        <v>713</v>
      </c>
      <c r="C399" s="10" t="s">
        <v>29</v>
      </c>
      <c r="D399" s="38">
        <v>187.5</v>
      </c>
      <c r="E399" s="33">
        <f t="shared" si="83"/>
        <v>16.02</v>
      </c>
      <c r="F399" s="31">
        <f t="shared" si="77"/>
        <v>20.46</v>
      </c>
      <c r="G399" s="18">
        <f t="shared" si="79"/>
        <v>3836.25</v>
      </c>
      <c r="I399" s="12">
        <v>10.02</v>
      </c>
      <c r="J399" s="12">
        <f t="shared" si="81"/>
        <v>7.24</v>
      </c>
      <c r="K399" s="12">
        <f t="shared" si="82"/>
        <v>16.02</v>
      </c>
    </row>
    <row r="400" spans="1:11" ht="11.25" customHeight="1">
      <c r="A400" s="10" t="s">
        <v>714</v>
      </c>
      <c r="B400" s="11" t="s">
        <v>715</v>
      </c>
      <c r="C400" s="10" t="s">
        <v>29</v>
      </c>
      <c r="D400" s="38">
        <v>6.6</v>
      </c>
      <c r="E400" s="33">
        <f t="shared" si="83"/>
        <v>42.89</v>
      </c>
      <c r="F400" s="31">
        <f t="shared" si="77"/>
        <v>54.77</v>
      </c>
      <c r="G400" s="18">
        <f t="shared" si="79"/>
        <v>361.48</v>
      </c>
      <c r="I400" s="12">
        <v>26.8</v>
      </c>
      <c r="J400" s="12">
        <f t="shared" si="81"/>
        <v>19.38</v>
      </c>
      <c r="K400" s="12">
        <f t="shared" si="82"/>
        <v>42.89</v>
      </c>
    </row>
    <row r="401" spans="1:11" ht="11.25" customHeight="1">
      <c r="A401" s="10" t="s">
        <v>716</v>
      </c>
      <c r="B401" s="11" t="s">
        <v>717</v>
      </c>
      <c r="C401" s="10" t="s">
        <v>29</v>
      </c>
      <c r="D401" s="38">
        <v>55.2</v>
      </c>
      <c r="E401" s="33">
        <f t="shared" si="83"/>
        <v>68.89</v>
      </c>
      <c r="F401" s="31">
        <f t="shared" si="77"/>
        <v>87.97</v>
      </c>
      <c r="G401" s="18">
        <f t="shared" si="79"/>
        <v>4855.9399999999996</v>
      </c>
      <c r="I401" s="12">
        <v>43.05</v>
      </c>
      <c r="J401" s="12">
        <f t="shared" si="81"/>
        <v>31.13</v>
      </c>
      <c r="K401" s="12">
        <f t="shared" si="82"/>
        <v>68.89</v>
      </c>
    </row>
    <row r="402" spans="1:11" ht="11.25" customHeight="1">
      <c r="A402" s="10" t="s">
        <v>718</v>
      </c>
      <c r="B402" s="11" t="s">
        <v>719</v>
      </c>
      <c r="C402" s="10" t="s">
        <v>18</v>
      </c>
      <c r="D402" s="38">
        <v>16</v>
      </c>
      <c r="E402" s="33">
        <f t="shared" si="83"/>
        <v>91.11</v>
      </c>
      <c r="F402" s="31">
        <f t="shared" si="77"/>
        <v>116.35</v>
      </c>
      <c r="G402" s="18">
        <f t="shared" si="79"/>
        <v>1861.6</v>
      </c>
      <c r="I402" s="12">
        <v>56.94</v>
      </c>
      <c r="J402" s="12">
        <f t="shared" si="81"/>
        <v>41.17</v>
      </c>
      <c r="K402" s="12">
        <f t="shared" si="82"/>
        <v>91.11</v>
      </c>
    </row>
    <row r="403" spans="1:11" ht="11.25" customHeight="1">
      <c r="A403" s="10" t="s">
        <v>720</v>
      </c>
      <c r="B403" s="11" t="s">
        <v>721</v>
      </c>
      <c r="C403" s="10" t="s">
        <v>18</v>
      </c>
      <c r="D403" s="38">
        <v>118</v>
      </c>
      <c r="E403" s="33">
        <f t="shared" si="83"/>
        <v>12.08</v>
      </c>
      <c r="F403" s="31">
        <f t="shared" si="77"/>
        <v>15.43</v>
      </c>
      <c r="G403" s="18">
        <f t="shared" si="79"/>
        <v>1820.74</v>
      </c>
      <c r="I403" s="12">
        <v>7.55</v>
      </c>
      <c r="J403" s="12">
        <f t="shared" si="81"/>
        <v>5.46</v>
      </c>
      <c r="K403" s="12">
        <f t="shared" si="82"/>
        <v>12.08</v>
      </c>
    </row>
    <row r="404" spans="1:11" ht="11.25" customHeight="1">
      <c r="A404" s="10" t="s">
        <v>722</v>
      </c>
      <c r="B404" s="11" t="s">
        <v>723</v>
      </c>
      <c r="C404" s="10" t="s">
        <v>18</v>
      </c>
      <c r="D404" s="38">
        <v>134</v>
      </c>
      <c r="E404" s="33">
        <f t="shared" si="83"/>
        <v>18.46</v>
      </c>
      <c r="F404" s="31">
        <f t="shared" si="77"/>
        <v>23.57</v>
      </c>
      <c r="G404" s="18">
        <f t="shared" si="79"/>
        <v>3158.38</v>
      </c>
      <c r="I404" s="12">
        <v>11.53</v>
      </c>
      <c r="J404" s="12">
        <f t="shared" si="81"/>
        <v>8.34</v>
      </c>
      <c r="K404" s="12">
        <f t="shared" si="82"/>
        <v>18.46</v>
      </c>
    </row>
    <row r="405" spans="1:11" ht="11.25" customHeight="1">
      <c r="A405" s="14"/>
      <c r="B405" s="4" t="s">
        <v>724</v>
      </c>
      <c r="C405" s="14"/>
      <c r="D405" s="39"/>
      <c r="E405" s="33"/>
      <c r="F405" s="31"/>
      <c r="G405" s="18"/>
      <c r="I405" s="15" t="s">
        <v>68</v>
      </c>
      <c r="J405" s="12"/>
      <c r="K405" s="12"/>
    </row>
    <row r="406" spans="1:11" ht="30.95" customHeight="1">
      <c r="A406" s="2"/>
      <c r="B406" s="2" t="s">
        <v>725</v>
      </c>
      <c r="C406" s="2"/>
      <c r="D406" s="40"/>
      <c r="E406" s="33"/>
      <c r="F406" s="31"/>
      <c r="G406" s="18"/>
      <c r="I406" s="19" t="s">
        <v>68</v>
      </c>
      <c r="J406" s="12"/>
      <c r="K406" s="12"/>
    </row>
    <row r="407" spans="1:11" ht="11.25" customHeight="1">
      <c r="A407" s="10" t="s">
        <v>726</v>
      </c>
      <c r="B407" s="11" t="s">
        <v>727</v>
      </c>
      <c r="C407" s="10" t="s">
        <v>29</v>
      </c>
      <c r="D407" s="38">
        <v>5800.3</v>
      </c>
      <c r="E407" s="33">
        <f t="shared" ref="E407:E413" si="84">K407</f>
        <v>4.62</v>
      </c>
      <c r="F407" s="31">
        <f t="shared" si="77"/>
        <v>5.9</v>
      </c>
      <c r="G407" s="18">
        <f t="shared" si="79"/>
        <v>34221.769999999997</v>
      </c>
      <c r="I407" s="12">
        <v>2.89</v>
      </c>
      <c r="J407" s="12">
        <f t="shared" si="81"/>
        <v>2.09</v>
      </c>
      <c r="K407" s="12">
        <f t="shared" si="82"/>
        <v>4.62</v>
      </c>
    </row>
    <row r="408" spans="1:11" ht="11.25" customHeight="1">
      <c r="A408" s="10" t="s">
        <v>728</v>
      </c>
      <c r="B408" s="11" t="s">
        <v>729</v>
      </c>
      <c r="C408" s="10" t="s">
        <v>29</v>
      </c>
      <c r="D408" s="38">
        <v>1955.3</v>
      </c>
      <c r="E408" s="33">
        <f t="shared" si="84"/>
        <v>6.59</v>
      </c>
      <c r="F408" s="31">
        <f t="shared" si="77"/>
        <v>8.42</v>
      </c>
      <c r="G408" s="18">
        <f t="shared" si="79"/>
        <v>16463.63</v>
      </c>
      <c r="I408" s="12">
        <v>4.12</v>
      </c>
      <c r="J408" s="12">
        <f t="shared" si="81"/>
        <v>2.98</v>
      </c>
      <c r="K408" s="12">
        <f t="shared" si="82"/>
        <v>6.59</v>
      </c>
    </row>
    <row r="409" spans="1:11" ht="11.25" customHeight="1">
      <c r="A409" s="10" t="s">
        <v>730</v>
      </c>
      <c r="B409" s="11" t="s">
        <v>731</v>
      </c>
      <c r="C409" s="10" t="s">
        <v>29</v>
      </c>
      <c r="D409" s="38">
        <v>364.2</v>
      </c>
      <c r="E409" s="33">
        <f t="shared" si="84"/>
        <v>8.7200000000000006</v>
      </c>
      <c r="F409" s="31">
        <f t="shared" si="77"/>
        <v>11.14</v>
      </c>
      <c r="G409" s="18">
        <f t="shared" si="79"/>
        <v>4057.19</v>
      </c>
      <c r="I409" s="12">
        <v>5.45</v>
      </c>
      <c r="J409" s="12">
        <f t="shared" si="81"/>
        <v>3.94</v>
      </c>
      <c r="K409" s="12">
        <f t="shared" si="82"/>
        <v>8.7200000000000006</v>
      </c>
    </row>
    <row r="410" spans="1:11" ht="11.25" customHeight="1">
      <c r="A410" s="10" t="s">
        <v>732</v>
      </c>
      <c r="B410" s="11" t="s">
        <v>733</v>
      </c>
      <c r="C410" s="10" t="s">
        <v>29</v>
      </c>
      <c r="D410" s="38">
        <v>140.6</v>
      </c>
      <c r="E410" s="33">
        <f t="shared" si="84"/>
        <v>14.91</v>
      </c>
      <c r="F410" s="31">
        <f t="shared" si="77"/>
        <v>19.04</v>
      </c>
      <c r="G410" s="18">
        <f t="shared" si="79"/>
        <v>2677.02</v>
      </c>
      <c r="I410" s="12">
        <v>9.32</v>
      </c>
      <c r="J410" s="12">
        <f t="shared" si="81"/>
        <v>6.74</v>
      </c>
      <c r="K410" s="12">
        <f t="shared" si="82"/>
        <v>14.91</v>
      </c>
    </row>
    <row r="411" spans="1:11" ht="11.25" customHeight="1">
      <c r="A411" s="10" t="s">
        <v>734</v>
      </c>
      <c r="B411" s="11" t="s">
        <v>735</v>
      </c>
      <c r="C411" s="10" t="s">
        <v>29</v>
      </c>
      <c r="D411" s="38">
        <v>145.6</v>
      </c>
      <c r="E411" s="33">
        <f t="shared" si="84"/>
        <v>21.16</v>
      </c>
      <c r="F411" s="31">
        <f t="shared" si="77"/>
        <v>27.02</v>
      </c>
      <c r="G411" s="18">
        <f t="shared" si="79"/>
        <v>3934.11</v>
      </c>
      <c r="I411" s="12">
        <v>13.22</v>
      </c>
      <c r="J411" s="12">
        <f t="shared" si="81"/>
        <v>9.56</v>
      </c>
      <c r="K411" s="12">
        <f t="shared" si="82"/>
        <v>21.16</v>
      </c>
    </row>
    <row r="412" spans="1:11" ht="11.25" customHeight="1">
      <c r="A412" s="10" t="s">
        <v>736</v>
      </c>
      <c r="B412" s="11" t="s">
        <v>737</v>
      </c>
      <c r="C412" s="10" t="s">
        <v>29</v>
      </c>
      <c r="D412" s="38">
        <v>35.5</v>
      </c>
      <c r="E412" s="33">
        <f t="shared" si="84"/>
        <v>28.97</v>
      </c>
      <c r="F412" s="31">
        <f t="shared" si="77"/>
        <v>36.99</v>
      </c>
      <c r="G412" s="18">
        <f t="shared" si="79"/>
        <v>1313.15</v>
      </c>
      <c r="I412" s="12">
        <v>18.11</v>
      </c>
      <c r="J412" s="12">
        <f t="shared" si="81"/>
        <v>13.09</v>
      </c>
      <c r="K412" s="12">
        <f t="shared" si="82"/>
        <v>28.97</v>
      </c>
    </row>
    <row r="413" spans="1:11" ht="11.25" customHeight="1">
      <c r="A413" s="10" t="s">
        <v>738</v>
      </c>
      <c r="B413" s="11" t="s">
        <v>739</v>
      </c>
      <c r="C413" s="10" t="s">
        <v>29</v>
      </c>
      <c r="D413" s="38">
        <v>141.9</v>
      </c>
      <c r="E413" s="33">
        <f t="shared" si="84"/>
        <v>54.9</v>
      </c>
      <c r="F413" s="31">
        <f t="shared" si="77"/>
        <v>70.11</v>
      </c>
      <c r="G413" s="18">
        <f t="shared" si="79"/>
        <v>9948.61</v>
      </c>
      <c r="I413" s="12">
        <v>34.31</v>
      </c>
      <c r="J413" s="12">
        <f t="shared" si="81"/>
        <v>24.81</v>
      </c>
      <c r="K413" s="12">
        <f t="shared" si="82"/>
        <v>54.9</v>
      </c>
    </row>
    <row r="414" spans="1:11" ht="11.25" customHeight="1">
      <c r="A414" s="14"/>
      <c r="B414" s="4" t="s">
        <v>740</v>
      </c>
      <c r="C414" s="14"/>
      <c r="D414" s="39"/>
      <c r="E414" s="33"/>
      <c r="F414" s="31"/>
      <c r="G414" s="18"/>
      <c r="I414" s="15" t="s">
        <v>68</v>
      </c>
      <c r="J414" s="12"/>
      <c r="K414" s="12"/>
    </row>
    <row r="415" spans="1:11" ht="11.25" customHeight="1">
      <c r="A415" s="10" t="s">
        <v>741</v>
      </c>
      <c r="B415" s="11" t="s">
        <v>742</v>
      </c>
      <c r="C415" s="10" t="s">
        <v>29</v>
      </c>
      <c r="D415" s="38">
        <v>36.299999999999997</v>
      </c>
      <c r="E415" s="33">
        <f t="shared" ref="E415:E420" si="85">K415</f>
        <v>95.07</v>
      </c>
      <c r="F415" s="31">
        <f t="shared" si="77"/>
        <v>121.4</v>
      </c>
      <c r="G415" s="18">
        <f t="shared" si="79"/>
        <v>4406.82</v>
      </c>
      <c r="I415" s="12">
        <v>59.42</v>
      </c>
      <c r="J415" s="12">
        <f t="shared" si="81"/>
        <v>42.96</v>
      </c>
      <c r="K415" s="12">
        <f t="shared" si="82"/>
        <v>95.07</v>
      </c>
    </row>
    <row r="416" spans="1:11" ht="11.25" customHeight="1">
      <c r="A416" s="10" t="s">
        <v>743</v>
      </c>
      <c r="B416" s="11" t="s">
        <v>744</v>
      </c>
      <c r="C416" s="10" t="s">
        <v>29</v>
      </c>
      <c r="D416" s="38">
        <v>58</v>
      </c>
      <c r="E416" s="33">
        <f t="shared" si="85"/>
        <v>124.65</v>
      </c>
      <c r="F416" s="31">
        <f t="shared" si="77"/>
        <v>159.18</v>
      </c>
      <c r="G416" s="18">
        <f t="shared" si="79"/>
        <v>9232.44</v>
      </c>
      <c r="I416" s="12">
        <v>77.91</v>
      </c>
      <c r="J416" s="12">
        <f t="shared" si="81"/>
        <v>56.33</v>
      </c>
      <c r="K416" s="12">
        <f t="shared" si="82"/>
        <v>124.65</v>
      </c>
    </row>
    <row r="417" spans="1:11" ht="11.25" customHeight="1">
      <c r="A417" s="10" t="s">
        <v>745</v>
      </c>
      <c r="B417" s="11" t="s">
        <v>746</v>
      </c>
      <c r="C417" s="10" t="s">
        <v>29</v>
      </c>
      <c r="D417" s="38">
        <v>0.6</v>
      </c>
      <c r="E417" s="33">
        <f t="shared" si="85"/>
        <v>155.35</v>
      </c>
      <c r="F417" s="31">
        <f t="shared" si="77"/>
        <v>198.38</v>
      </c>
      <c r="G417" s="18">
        <f t="shared" si="79"/>
        <v>119.03</v>
      </c>
      <c r="I417" s="12">
        <v>97.1</v>
      </c>
      <c r="J417" s="12">
        <f t="shared" si="81"/>
        <v>70.2</v>
      </c>
      <c r="K417" s="12">
        <f t="shared" si="82"/>
        <v>155.35</v>
      </c>
    </row>
    <row r="418" spans="1:11" ht="11.25" customHeight="1">
      <c r="A418" s="10" t="s">
        <v>747</v>
      </c>
      <c r="B418" s="11" t="s">
        <v>748</v>
      </c>
      <c r="C418" s="10" t="s">
        <v>18</v>
      </c>
      <c r="D418" s="38">
        <v>21</v>
      </c>
      <c r="E418" s="33">
        <f t="shared" si="85"/>
        <v>11.95</v>
      </c>
      <c r="F418" s="31">
        <f t="shared" si="77"/>
        <v>15.26</v>
      </c>
      <c r="G418" s="18">
        <f t="shared" si="79"/>
        <v>320.45999999999998</v>
      </c>
      <c r="I418" s="12">
        <v>7.47</v>
      </c>
      <c r="J418" s="12">
        <f t="shared" si="81"/>
        <v>5.4</v>
      </c>
      <c r="K418" s="12">
        <f t="shared" si="82"/>
        <v>11.95</v>
      </c>
    </row>
    <row r="419" spans="1:11" ht="11.25" customHeight="1">
      <c r="A419" s="10" t="s">
        <v>749</v>
      </c>
      <c r="B419" s="11" t="s">
        <v>750</v>
      </c>
      <c r="C419" s="10" t="s">
        <v>18</v>
      </c>
      <c r="D419" s="38">
        <v>33</v>
      </c>
      <c r="E419" s="33">
        <f t="shared" si="85"/>
        <v>11.95</v>
      </c>
      <c r="F419" s="31">
        <f t="shared" si="77"/>
        <v>15.26</v>
      </c>
      <c r="G419" s="18">
        <f t="shared" si="79"/>
        <v>503.58</v>
      </c>
      <c r="I419" s="12">
        <v>7.47</v>
      </c>
      <c r="J419" s="12">
        <f t="shared" si="81"/>
        <v>5.4</v>
      </c>
      <c r="K419" s="12">
        <f t="shared" si="82"/>
        <v>11.95</v>
      </c>
    </row>
    <row r="420" spans="1:11" ht="11.25" customHeight="1">
      <c r="A420" s="10" t="s">
        <v>751</v>
      </c>
      <c r="B420" s="11" t="s">
        <v>752</v>
      </c>
      <c r="C420" s="10" t="s">
        <v>18</v>
      </c>
      <c r="D420" s="38">
        <v>40</v>
      </c>
      <c r="E420" s="33">
        <f t="shared" si="85"/>
        <v>9.98</v>
      </c>
      <c r="F420" s="31">
        <f t="shared" si="77"/>
        <v>12.74</v>
      </c>
      <c r="G420" s="18">
        <f t="shared" si="79"/>
        <v>509.6</v>
      </c>
      <c r="I420" s="12">
        <v>6.24</v>
      </c>
      <c r="J420" s="12">
        <f t="shared" si="81"/>
        <v>4.51</v>
      </c>
      <c r="K420" s="12">
        <f t="shared" si="82"/>
        <v>9.98</v>
      </c>
    </row>
    <row r="421" spans="1:11" ht="11.25" customHeight="1">
      <c r="A421" s="14"/>
      <c r="B421" s="4" t="s">
        <v>753</v>
      </c>
      <c r="C421" s="14"/>
      <c r="D421" s="39"/>
      <c r="E421" s="33"/>
      <c r="F421" s="31"/>
      <c r="G421" s="18"/>
      <c r="I421" s="15" t="s">
        <v>68</v>
      </c>
      <c r="J421" s="12"/>
      <c r="K421" s="12"/>
    </row>
    <row r="422" spans="1:11" ht="11.25" customHeight="1">
      <c r="A422" s="10" t="s">
        <v>754</v>
      </c>
      <c r="B422" s="11" t="s">
        <v>755</v>
      </c>
      <c r="C422" s="10" t="s">
        <v>18</v>
      </c>
      <c r="D422" s="38">
        <v>49</v>
      </c>
      <c r="E422" s="33">
        <f t="shared" ref="E422:E431" si="86">K422</f>
        <v>27.59</v>
      </c>
      <c r="F422" s="31">
        <f t="shared" si="77"/>
        <v>35.229999999999997</v>
      </c>
      <c r="G422" s="18">
        <f t="shared" si="79"/>
        <v>1726.27</v>
      </c>
      <c r="I422" s="12">
        <v>17.25</v>
      </c>
      <c r="J422" s="12">
        <f t="shared" si="81"/>
        <v>12.47</v>
      </c>
      <c r="K422" s="12">
        <f t="shared" si="82"/>
        <v>27.59</v>
      </c>
    </row>
    <row r="423" spans="1:11" ht="11.25" customHeight="1">
      <c r="A423" s="10" t="s">
        <v>756</v>
      </c>
      <c r="B423" s="11" t="s">
        <v>757</v>
      </c>
      <c r="C423" s="10" t="s">
        <v>18</v>
      </c>
      <c r="D423" s="38">
        <v>11</v>
      </c>
      <c r="E423" s="33">
        <f t="shared" si="86"/>
        <v>49.64</v>
      </c>
      <c r="F423" s="31">
        <f t="shared" si="77"/>
        <v>63.39</v>
      </c>
      <c r="G423" s="18">
        <f t="shared" si="79"/>
        <v>697.29</v>
      </c>
      <c r="I423" s="12">
        <v>31.03</v>
      </c>
      <c r="J423" s="12">
        <f t="shared" si="81"/>
        <v>22.43</v>
      </c>
      <c r="K423" s="12">
        <f t="shared" si="82"/>
        <v>49.64</v>
      </c>
    </row>
    <row r="424" spans="1:11" ht="11.25" customHeight="1">
      <c r="A424" s="10" t="s">
        <v>758</v>
      </c>
      <c r="B424" s="11" t="s">
        <v>759</v>
      </c>
      <c r="C424" s="10" t="s">
        <v>18</v>
      </c>
      <c r="D424" s="38">
        <v>1</v>
      </c>
      <c r="E424" s="33">
        <f t="shared" si="86"/>
        <v>22.04</v>
      </c>
      <c r="F424" s="31">
        <f t="shared" si="77"/>
        <v>28.15</v>
      </c>
      <c r="G424" s="18">
        <f t="shared" si="79"/>
        <v>28.15</v>
      </c>
      <c r="I424" s="12">
        <v>13.77</v>
      </c>
      <c r="J424" s="12">
        <f t="shared" si="81"/>
        <v>9.9600000000000009</v>
      </c>
      <c r="K424" s="12">
        <f t="shared" si="82"/>
        <v>22.04</v>
      </c>
    </row>
    <row r="425" spans="1:11" ht="11.25" customHeight="1">
      <c r="A425" s="10" t="s">
        <v>760</v>
      </c>
      <c r="B425" s="11" t="s">
        <v>761</v>
      </c>
      <c r="C425" s="10" t="s">
        <v>18</v>
      </c>
      <c r="D425" s="38">
        <v>39</v>
      </c>
      <c r="E425" s="33">
        <f t="shared" si="86"/>
        <v>73.91</v>
      </c>
      <c r="F425" s="31">
        <f t="shared" si="77"/>
        <v>94.38</v>
      </c>
      <c r="G425" s="18">
        <f t="shared" si="79"/>
        <v>3680.82</v>
      </c>
      <c r="I425" s="12">
        <v>46.2</v>
      </c>
      <c r="J425" s="12">
        <f t="shared" si="81"/>
        <v>33.4</v>
      </c>
      <c r="K425" s="12">
        <f t="shared" si="82"/>
        <v>73.91</v>
      </c>
    </row>
    <row r="426" spans="1:11" ht="11.25" customHeight="1">
      <c r="A426" s="10" t="s">
        <v>762</v>
      </c>
      <c r="B426" s="11" t="s">
        <v>763</v>
      </c>
      <c r="C426" s="10" t="s">
        <v>18</v>
      </c>
      <c r="D426" s="38">
        <v>62</v>
      </c>
      <c r="E426" s="33">
        <f t="shared" si="86"/>
        <v>161.44999999999999</v>
      </c>
      <c r="F426" s="31">
        <f t="shared" si="77"/>
        <v>206.17</v>
      </c>
      <c r="G426" s="18">
        <f t="shared" si="79"/>
        <v>12782.54</v>
      </c>
      <c r="I426" s="12">
        <v>100.91</v>
      </c>
      <c r="J426" s="12">
        <f t="shared" si="81"/>
        <v>72.959999999999994</v>
      </c>
      <c r="K426" s="12">
        <f t="shared" si="82"/>
        <v>161.44999999999999</v>
      </c>
    </row>
    <row r="427" spans="1:11" ht="11.25" customHeight="1">
      <c r="A427" s="10" t="s">
        <v>764</v>
      </c>
      <c r="B427" s="11" t="s">
        <v>765</v>
      </c>
      <c r="C427" s="10" t="s">
        <v>18</v>
      </c>
      <c r="D427" s="38">
        <v>11</v>
      </c>
      <c r="E427" s="33">
        <f t="shared" si="86"/>
        <v>141.69</v>
      </c>
      <c r="F427" s="31">
        <f t="shared" si="77"/>
        <v>180.94</v>
      </c>
      <c r="G427" s="18">
        <f t="shared" si="79"/>
        <v>1990.34</v>
      </c>
      <c r="I427" s="12">
        <v>88.56</v>
      </c>
      <c r="J427" s="12">
        <f t="shared" si="81"/>
        <v>64.03</v>
      </c>
      <c r="K427" s="12">
        <f t="shared" si="82"/>
        <v>141.69</v>
      </c>
    </row>
    <row r="428" spans="1:11" ht="11.25" customHeight="1">
      <c r="A428" s="10" t="s">
        <v>766</v>
      </c>
      <c r="B428" s="11" t="s">
        <v>767</v>
      </c>
      <c r="C428" s="10" t="s">
        <v>18</v>
      </c>
      <c r="D428" s="38">
        <v>26</v>
      </c>
      <c r="E428" s="33">
        <f t="shared" si="86"/>
        <v>81.7</v>
      </c>
      <c r="F428" s="31">
        <f t="shared" si="77"/>
        <v>104.33</v>
      </c>
      <c r="G428" s="18">
        <f t="shared" si="79"/>
        <v>2712.58</v>
      </c>
      <c r="I428" s="12">
        <v>51.07</v>
      </c>
      <c r="J428" s="12">
        <f t="shared" si="81"/>
        <v>36.92</v>
      </c>
      <c r="K428" s="12">
        <f t="shared" si="82"/>
        <v>81.7</v>
      </c>
    </row>
    <row r="429" spans="1:11" ht="11.25" customHeight="1">
      <c r="A429" s="10" t="s">
        <v>768</v>
      </c>
      <c r="B429" s="11" t="s">
        <v>769</v>
      </c>
      <c r="C429" s="10" t="s">
        <v>18</v>
      </c>
      <c r="D429" s="38">
        <v>9</v>
      </c>
      <c r="E429" s="33">
        <f t="shared" si="86"/>
        <v>320.89</v>
      </c>
      <c r="F429" s="31">
        <f t="shared" si="77"/>
        <v>409.78</v>
      </c>
      <c r="G429" s="18">
        <f t="shared" si="79"/>
        <v>3688.02</v>
      </c>
      <c r="I429" s="12">
        <v>200.57</v>
      </c>
      <c r="J429" s="12">
        <f t="shared" si="81"/>
        <v>145.01</v>
      </c>
      <c r="K429" s="12">
        <f t="shared" si="82"/>
        <v>320.89</v>
      </c>
    </row>
    <row r="430" spans="1:11" ht="11.25" customHeight="1">
      <c r="A430" s="10" t="s">
        <v>770</v>
      </c>
      <c r="B430" s="11" t="s">
        <v>771</v>
      </c>
      <c r="C430" s="10" t="s">
        <v>18</v>
      </c>
      <c r="D430" s="38">
        <v>5</v>
      </c>
      <c r="E430" s="33">
        <f t="shared" si="86"/>
        <v>932.16</v>
      </c>
      <c r="F430" s="31">
        <f t="shared" si="77"/>
        <v>1190.3699999999999</v>
      </c>
      <c r="G430" s="18">
        <f t="shared" si="79"/>
        <v>5951.85</v>
      </c>
      <c r="I430" s="12">
        <v>582.63</v>
      </c>
      <c r="J430" s="12">
        <f t="shared" si="81"/>
        <v>421.24</v>
      </c>
      <c r="K430" s="12">
        <f t="shared" si="82"/>
        <v>932.16</v>
      </c>
    </row>
    <row r="431" spans="1:11" ht="11.25" customHeight="1">
      <c r="A431" s="10" t="s">
        <v>772</v>
      </c>
      <c r="B431" s="11" t="s">
        <v>773</v>
      </c>
      <c r="C431" s="10" t="s">
        <v>18</v>
      </c>
      <c r="D431" s="38">
        <v>8</v>
      </c>
      <c r="E431" s="33">
        <f t="shared" si="86"/>
        <v>81.239999999999995</v>
      </c>
      <c r="F431" s="31">
        <f t="shared" si="77"/>
        <v>103.74</v>
      </c>
      <c r="G431" s="18">
        <f t="shared" si="79"/>
        <v>829.92</v>
      </c>
      <c r="I431" s="12">
        <v>50.77</v>
      </c>
      <c r="J431" s="12">
        <f t="shared" si="81"/>
        <v>36.71</v>
      </c>
      <c r="K431" s="12">
        <f t="shared" si="82"/>
        <v>81.239999999999995</v>
      </c>
    </row>
    <row r="432" spans="1:11" ht="11.1" customHeight="1">
      <c r="A432" s="14"/>
      <c r="B432" s="14"/>
      <c r="C432" s="14"/>
      <c r="D432" s="39"/>
      <c r="E432" s="32"/>
      <c r="F432" s="32"/>
      <c r="G432" s="26"/>
      <c r="I432" s="14"/>
      <c r="J432" s="12"/>
      <c r="K432" s="12"/>
    </row>
    <row r="433" spans="1:11" ht="12.75" customHeight="1">
      <c r="A433" s="7" t="s">
        <v>774</v>
      </c>
      <c r="B433" s="8" t="s">
        <v>775</v>
      </c>
      <c r="C433" s="9"/>
      <c r="D433" s="30"/>
      <c r="E433" s="30"/>
      <c r="F433" s="30"/>
      <c r="G433" s="46">
        <f>SUM(G434:G437)</f>
        <v>1892.3000000000002</v>
      </c>
      <c r="I433" s="9"/>
      <c r="J433" s="12"/>
      <c r="K433" s="12"/>
    </row>
    <row r="434" spans="1:11" ht="11.25" customHeight="1">
      <c r="A434" s="10" t="s">
        <v>776</v>
      </c>
      <c r="B434" s="11" t="s">
        <v>777</v>
      </c>
      <c r="C434" s="10" t="s">
        <v>29</v>
      </c>
      <c r="D434" s="38">
        <v>95</v>
      </c>
      <c r="E434" s="33">
        <f t="shared" ref="E434:E437" si="87">K434</f>
        <v>6.09</v>
      </c>
      <c r="F434" s="31">
        <f t="shared" ref="F434:F437" si="88">ROUND(E434+(E434*$J$3),2)</f>
        <v>7.78</v>
      </c>
      <c r="G434" s="18">
        <f t="shared" ref="G434" si="89">ROUND(F434*D434,2)</f>
        <v>739.1</v>
      </c>
      <c r="I434" s="12">
        <v>3.81</v>
      </c>
      <c r="J434" s="12">
        <f t="shared" si="81"/>
        <v>2.75</v>
      </c>
      <c r="K434" s="12">
        <f t="shared" si="82"/>
        <v>6.09</v>
      </c>
    </row>
    <row r="435" spans="1:11" ht="11.25" customHeight="1">
      <c r="A435" s="10" t="s">
        <v>778</v>
      </c>
      <c r="B435" s="11" t="s">
        <v>779</v>
      </c>
      <c r="C435" s="10" t="s">
        <v>18</v>
      </c>
      <c r="D435" s="38">
        <v>18</v>
      </c>
      <c r="E435" s="33">
        <f t="shared" si="87"/>
        <v>6.4</v>
      </c>
      <c r="F435" s="31">
        <f t="shared" si="88"/>
        <v>8.17</v>
      </c>
      <c r="G435" s="18">
        <f t="shared" ref="G435:G437" si="90">ROUND(F435*D435,2)</f>
        <v>147.06</v>
      </c>
      <c r="I435" s="12">
        <v>4</v>
      </c>
      <c r="J435" s="12">
        <f t="shared" si="81"/>
        <v>2.89</v>
      </c>
      <c r="K435" s="12">
        <f t="shared" si="82"/>
        <v>6.4</v>
      </c>
    </row>
    <row r="436" spans="1:11" ht="11.25" customHeight="1">
      <c r="A436" s="10" t="s">
        <v>780</v>
      </c>
      <c r="B436" s="11" t="s">
        <v>781</v>
      </c>
      <c r="C436" s="10" t="s">
        <v>18</v>
      </c>
      <c r="D436" s="38">
        <v>22</v>
      </c>
      <c r="E436" s="33">
        <f t="shared" si="87"/>
        <v>5.89</v>
      </c>
      <c r="F436" s="31">
        <f t="shared" si="88"/>
        <v>7.52</v>
      </c>
      <c r="G436" s="18">
        <f t="shared" si="90"/>
        <v>165.44</v>
      </c>
      <c r="I436" s="12">
        <v>3.68</v>
      </c>
      <c r="J436" s="12">
        <f t="shared" si="81"/>
        <v>2.66</v>
      </c>
      <c r="K436" s="12">
        <f t="shared" si="82"/>
        <v>5.89</v>
      </c>
    </row>
    <row r="437" spans="1:11" ht="11.25" customHeight="1">
      <c r="A437" s="10" t="s">
        <v>782</v>
      </c>
      <c r="B437" s="11" t="s">
        <v>783</v>
      </c>
      <c r="C437" s="10" t="s">
        <v>18</v>
      </c>
      <c r="D437" s="38">
        <v>5</v>
      </c>
      <c r="E437" s="33">
        <f t="shared" si="87"/>
        <v>131.66999999999999</v>
      </c>
      <c r="F437" s="31">
        <f t="shared" si="88"/>
        <v>168.14</v>
      </c>
      <c r="G437" s="18">
        <f t="shared" si="90"/>
        <v>840.7</v>
      </c>
      <c r="I437" s="12">
        <v>82.29</v>
      </c>
      <c r="J437" s="12">
        <f t="shared" si="81"/>
        <v>59.5</v>
      </c>
      <c r="K437" s="12">
        <f t="shared" si="82"/>
        <v>131.66999999999999</v>
      </c>
    </row>
    <row r="438" spans="1:11" ht="11.1" customHeight="1">
      <c r="A438" s="14"/>
      <c r="B438" s="14"/>
      <c r="C438" s="14"/>
      <c r="D438" s="39"/>
      <c r="E438" s="32"/>
      <c r="F438" s="32"/>
      <c r="G438" s="26"/>
      <c r="I438" s="14"/>
      <c r="J438" s="12"/>
      <c r="K438" s="12"/>
    </row>
    <row r="439" spans="1:11" ht="12.75" customHeight="1">
      <c r="A439" s="7" t="s">
        <v>784</v>
      </c>
      <c r="B439" s="8" t="s">
        <v>785</v>
      </c>
      <c r="C439" s="9"/>
      <c r="D439" s="30"/>
      <c r="E439" s="30"/>
      <c r="F439" s="30"/>
      <c r="G439" s="46">
        <f>SUM(G440:G468)</f>
        <v>56541.639999999992</v>
      </c>
      <c r="I439" s="9"/>
      <c r="J439" s="12"/>
      <c r="K439" s="12"/>
    </row>
    <row r="440" spans="1:11" ht="11.25" customHeight="1">
      <c r="A440" s="14"/>
      <c r="B440" s="4" t="s">
        <v>786</v>
      </c>
      <c r="C440" s="14"/>
      <c r="D440" s="39"/>
      <c r="E440" s="32"/>
      <c r="F440" s="32"/>
      <c r="G440" s="26"/>
      <c r="I440" s="14"/>
      <c r="J440" s="12"/>
      <c r="K440" s="12"/>
    </row>
    <row r="441" spans="1:11" ht="11.25" customHeight="1">
      <c r="A441" s="10" t="s">
        <v>787</v>
      </c>
      <c r="B441" s="11" t="s">
        <v>788</v>
      </c>
      <c r="C441" s="10" t="s">
        <v>18</v>
      </c>
      <c r="D441" s="38">
        <v>2</v>
      </c>
      <c r="E441" s="33">
        <f t="shared" ref="E441:E451" si="91">K441</f>
        <v>979.89</v>
      </c>
      <c r="F441" s="31">
        <f t="shared" ref="F441:F468" si="92">ROUND(E441+(E441*$J$3),2)</f>
        <v>1251.32</v>
      </c>
      <c r="G441" s="18">
        <f t="shared" ref="G441" si="93">ROUND(F441*D441,2)</f>
        <v>2502.64</v>
      </c>
      <c r="I441" s="12">
        <v>612.46</v>
      </c>
      <c r="J441" s="12">
        <f t="shared" si="81"/>
        <v>442.81</v>
      </c>
      <c r="K441" s="12">
        <f t="shared" si="82"/>
        <v>979.89</v>
      </c>
    </row>
    <row r="442" spans="1:11" ht="11.25" customHeight="1">
      <c r="A442" s="10" t="s">
        <v>789</v>
      </c>
      <c r="B442" s="11" t="s">
        <v>790</v>
      </c>
      <c r="C442" s="10" t="s">
        <v>18</v>
      </c>
      <c r="D442" s="38">
        <v>1</v>
      </c>
      <c r="E442" s="33">
        <f t="shared" si="91"/>
        <v>1928.79</v>
      </c>
      <c r="F442" s="31">
        <f t="shared" si="92"/>
        <v>2463.06</v>
      </c>
      <c r="G442" s="18">
        <f t="shared" ref="G442:G468" si="94">ROUND(F442*D442,2)</f>
        <v>2463.06</v>
      </c>
      <c r="I442" s="13">
        <v>1205.55</v>
      </c>
      <c r="J442" s="12">
        <f t="shared" si="81"/>
        <v>871.61</v>
      </c>
      <c r="K442" s="12">
        <f t="shared" si="82"/>
        <v>1928.79</v>
      </c>
    </row>
    <row r="443" spans="1:11" ht="11.25" customHeight="1">
      <c r="A443" s="10" t="s">
        <v>791</v>
      </c>
      <c r="B443" s="11" t="s">
        <v>792</v>
      </c>
      <c r="C443" s="10" t="s">
        <v>18</v>
      </c>
      <c r="D443" s="38">
        <v>2</v>
      </c>
      <c r="E443" s="33">
        <f t="shared" si="91"/>
        <v>82.39</v>
      </c>
      <c r="F443" s="31">
        <f t="shared" si="92"/>
        <v>105.21</v>
      </c>
      <c r="G443" s="18">
        <f t="shared" si="94"/>
        <v>210.42</v>
      </c>
      <c r="I443" s="12">
        <v>51.49</v>
      </c>
      <c r="J443" s="12">
        <f t="shared" si="81"/>
        <v>37.229999999999997</v>
      </c>
      <c r="K443" s="12">
        <f t="shared" si="82"/>
        <v>82.39</v>
      </c>
    </row>
    <row r="444" spans="1:11" ht="11.25" customHeight="1">
      <c r="A444" s="10" t="s">
        <v>793</v>
      </c>
      <c r="B444" s="11" t="s">
        <v>794</v>
      </c>
      <c r="C444" s="10" t="s">
        <v>18</v>
      </c>
      <c r="D444" s="38">
        <v>1</v>
      </c>
      <c r="E444" s="33">
        <f t="shared" si="91"/>
        <v>82.39</v>
      </c>
      <c r="F444" s="31">
        <f t="shared" si="92"/>
        <v>105.21</v>
      </c>
      <c r="G444" s="18">
        <f t="shared" si="94"/>
        <v>105.21</v>
      </c>
      <c r="I444" s="12">
        <v>51.49</v>
      </c>
      <c r="J444" s="12">
        <f t="shared" si="81"/>
        <v>37.229999999999997</v>
      </c>
      <c r="K444" s="12">
        <f t="shared" si="82"/>
        <v>82.39</v>
      </c>
    </row>
    <row r="445" spans="1:11" ht="11.25" customHeight="1">
      <c r="A445" s="10" t="s">
        <v>795</v>
      </c>
      <c r="B445" s="11" t="s">
        <v>796</v>
      </c>
      <c r="C445" s="10" t="s">
        <v>18</v>
      </c>
      <c r="D445" s="38">
        <v>2</v>
      </c>
      <c r="E445" s="33">
        <f t="shared" si="91"/>
        <v>82.39</v>
      </c>
      <c r="F445" s="31">
        <f t="shared" si="92"/>
        <v>105.21</v>
      </c>
      <c r="G445" s="18">
        <f t="shared" si="94"/>
        <v>210.42</v>
      </c>
      <c r="I445" s="12">
        <v>51.49</v>
      </c>
      <c r="J445" s="12">
        <f t="shared" si="81"/>
        <v>37.229999999999997</v>
      </c>
      <c r="K445" s="12">
        <f t="shared" si="82"/>
        <v>82.39</v>
      </c>
    </row>
    <row r="446" spans="1:11" ht="11.25" customHeight="1">
      <c r="A446" s="10" t="s">
        <v>797</v>
      </c>
      <c r="B446" s="11" t="s">
        <v>798</v>
      </c>
      <c r="C446" s="10" t="s">
        <v>18</v>
      </c>
      <c r="D446" s="38">
        <v>1</v>
      </c>
      <c r="E446" s="33">
        <f t="shared" si="91"/>
        <v>82.39</v>
      </c>
      <c r="F446" s="31">
        <f t="shared" si="92"/>
        <v>105.21</v>
      </c>
      <c r="G446" s="18">
        <f t="shared" si="94"/>
        <v>105.21</v>
      </c>
      <c r="I446" s="12">
        <v>51.49</v>
      </c>
      <c r="J446" s="12">
        <f t="shared" si="81"/>
        <v>37.229999999999997</v>
      </c>
      <c r="K446" s="12">
        <f t="shared" si="82"/>
        <v>82.39</v>
      </c>
    </row>
    <row r="447" spans="1:11" ht="11.25" customHeight="1">
      <c r="A447" s="10" t="s">
        <v>799</v>
      </c>
      <c r="B447" s="11" t="s">
        <v>800</v>
      </c>
      <c r="C447" s="10" t="s">
        <v>18</v>
      </c>
      <c r="D447" s="38">
        <v>1</v>
      </c>
      <c r="E447" s="33">
        <f t="shared" si="91"/>
        <v>51.1</v>
      </c>
      <c r="F447" s="31">
        <f t="shared" si="92"/>
        <v>65.25</v>
      </c>
      <c r="G447" s="18">
        <f t="shared" si="94"/>
        <v>65.25</v>
      </c>
      <c r="I447" s="12">
        <v>31.93</v>
      </c>
      <c r="J447" s="12">
        <f t="shared" si="81"/>
        <v>23.09</v>
      </c>
      <c r="K447" s="12">
        <f t="shared" si="82"/>
        <v>51.1</v>
      </c>
    </row>
    <row r="448" spans="1:11" ht="11.25" customHeight="1">
      <c r="A448" s="10" t="s">
        <v>801</v>
      </c>
      <c r="B448" s="11" t="s">
        <v>802</v>
      </c>
      <c r="C448" s="10" t="s">
        <v>18</v>
      </c>
      <c r="D448" s="38">
        <v>2</v>
      </c>
      <c r="E448" s="33">
        <f t="shared" si="91"/>
        <v>81.63</v>
      </c>
      <c r="F448" s="31">
        <f t="shared" si="92"/>
        <v>104.24</v>
      </c>
      <c r="G448" s="18">
        <f t="shared" si="94"/>
        <v>208.48</v>
      </c>
      <c r="I448" s="12">
        <v>51.02</v>
      </c>
      <c r="J448" s="12">
        <f t="shared" si="81"/>
        <v>36.89</v>
      </c>
      <c r="K448" s="12">
        <f t="shared" si="82"/>
        <v>81.63</v>
      </c>
    </row>
    <row r="449" spans="1:11" ht="11.25" customHeight="1">
      <c r="A449" s="10" t="s">
        <v>803</v>
      </c>
      <c r="B449" s="11" t="s">
        <v>804</v>
      </c>
      <c r="C449" s="10" t="s">
        <v>18</v>
      </c>
      <c r="D449" s="38">
        <v>2</v>
      </c>
      <c r="E449" s="33">
        <f t="shared" si="91"/>
        <v>115.14</v>
      </c>
      <c r="F449" s="31">
        <f t="shared" si="92"/>
        <v>147.03</v>
      </c>
      <c r="G449" s="18">
        <f t="shared" si="94"/>
        <v>294.06</v>
      </c>
      <c r="I449" s="12">
        <v>71.959999999999994</v>
      </c>
      <c r="J449" s="12">
        <f t="shared" si="81"/>
        <v>52.03</v>
      </c>
      <c r="K449" s="12">
        <f t="shared" si="82"/>
        <v>115.14</v>
      </c>
    </row>
    <row r="450" spans="1:11" ht="11.25" customHeight="1">
      <c r="A450" s="10" t="s">
        <v>805</v>
      </c>
      <c r="B450" s="11" t="s">
        <v>806</v>
      </c>
      <c r="C450" s="10" t="s">
        <v>18</v>
      </c>
      <c r="D450" s="38">
        <v>1</v>
      </c>
      <c r="E450" s="33">
        <f t="shared" si="91"/>
        <v>767.41</v>
      </c>
      <c r="F450" s="31">
        <f t="shared" si="92"/>
        <v>979.98</v>
      </c>
      <c r="G450" s="18">
        <f t="shared" si="94"/>
        <v>979.98</v>
      </c>
      <c r="I450" s="12">
        <v>479.65</v>
      </c>
      <c r="J450" s="12">
        <f t="shared" si="81"/>
        <v>346.79</v>
      </c>
      <c r="K450" s="12">
        <f t="shared" si="82"/>
        <v>767.41</v>
      </c>
    </row>
    <row r="451" spans="1:11" ht="11.25" customHeight="1">
      <c r="A451" s="10" t="s">
        <v>807</v>
      </c>
      <c r="B451" s="11" t="s">
        <v>808</v>
      </c>
      <c r="C451" s="10" t="s">
        <v>18</v>
      </c>
      <c r="D451" s="38">
        <v>1</v>
      </c>
      <c r="E451" s="33">
        <f t="shared" si="91"/>
        <v>815.19</v>
      </c>
      <c r="F451" s="31">
        <f t="shared" si="92"/>
        <v>1041</v>
      </c>
      <c r="G451" s="18">
        <f t="shared" si="94"/>
        <v>1041</v>
      </c>
      <c r="I451" s="12">
        <v>509.52</v>
      </c>
      <c r="J451" s="12">
        <f t="shared" si="81"/>
        <v>368.38</v>
      </c>
      <c r="K451" s="12">
        <f t="shared" si="82"/>
        <v>815.19</v>
      </c>
    </row>
    <row r="452" spans="1:11" ht="11.25" customHeight="1">
      <c r="A452" s="14"/>
      <c r="B452" s="4" t="s">
        <v>809</v>
      </c>
      <c r="C452" s="14"/>
      <c r="D452" s="39"/>
      <c r="E452" s="33"/>
      <c r="F452" s="31"/>
      <c r="G452" s="18"/>
      <c r="I452" s="15" t="s">
        <v>68</v>
      </c>
      <c r="J452" s="12"/>
      <c r="K452" s="12"/>
    </row>
    <row r="453" spans="1:11" ht="11.25" customHeight="1">
      <c r="A453" s="10" t="s">
        <v>810</v>
      </c>
      <c r="B453" s="11" t="s">
        <v>811</v>
      </c>
      <c r="C453" s="10" t="s">
        <v>29</v>
      </c>
      <c r="D453" s="38">
        <v>980.3</v>
      </c>
      <c r="E453" s="33">
        <f>K453</f>
        <v>15.69</v>
      </c>
      <c r="F453" s="31">
        <f t="shared" si="92"/>
        <v>20.04</v>
      </c>
      <c r="G453" s="18">
        <f t="shared" si="94"/>
        <v>19645.21</v>
      </c>
      <c r="I453" s="12">
        <v>9.81</v>
      </c>
      <c r="J453" s="12">
        <f t="shared" si="81"/>
        <v>7.09</v>
      </c>
      <c r="K453" s="12">
        <f t="shared" si="82"/>
        <v>15.69</v>
      </c>
    </row>
    <row r="454" spans="1:11" ht="11.25" customHeight="1">
      <c r="A454" s="10" t="s">
        <v>812</v>
      </c>
      <c r="B454" s="11" t="s">
        <v>813</v>
      </c>
      <c r="C454" s="10" t="s">
        <v>29</v>
      </c>
      <c r="D454" s="38">
        <v>242</v>
      </c>
      <c r="E454" s="33">
        <f>K454</f>
        <v>13.79</v>
      </c>
      <c r="F454" s="31">
        <f t="shared" si="92"/>
        <v>17.61</v>
      </c>
      <c r="G454" s="18">
        <f t="shared" si="94"/>
        <v>4261.62</v>
      </c>
      <c r="I454" s="12">
        <v>8.61</v>
      </c>
      <c r="J454" s="12">
        <f t="shared" si="81"/>
        <v>6.23</v>
      </c>
      <c r="K454" s="12">
        <f t="shared" si="82"/>
        <v>13.79</v>
      </c>
    </row>
    <row r="455" spans="1:11" ht="11.25" customHeight="1">
      <c r="A455" s="14"/>
      <c r="B455" s="4" t="s">
        <v>814</v>
      </c>
      <c r="C455" s="14"/>
      <c r="D455" s="39"/>
      <c r="E455" s="33"/>
      <c r="F455" s="31"/>
      <c r="G455" s="18"/>
      <c r="I455" s="15" t="s">
        <v>68</v>
      </c>
      <c r="J455" s="12"/>
      <c r="K455" s="12"/>
    </row>
    <row r="456" spans="1:11" ht="11.25" customHeight="1">
      <c r="A456" s="10" t="s">
        <v>815</v>
      </c>
      <c r="B456" s="11" t="s">
        <v>816</v>
      </c>
      <c r="C456" s="10" t="s">
        <v>18</v>
      </c>
      <c r="D456" s="38">
        <v>19</v>
      </c>
      <c r="E456" s="33">
        <f>K456</f>
        <v>53.49</v>
      </c>
      <c r="F456" s="31">
        <f t="shared" si="92"/>
        <v>68.31</v>
      </c>
      <c r="G456" s="18">
        <f t="shared" si="94"/>
        <v>1297.8900000000001</v>
      </c>
      <c r="I456" s="12">
        <v>33.43</v>
      </c>
      <c r="J456" s="12">
        <f t="shared" ref="J456:J519" si="95">ROUND(I456-(I456*$J$3),2)</f>
        <v>24.17</v>
      </c>
      <c r="K456" s="12">
        <f t="shared" ref="K456:K519" si="96">ROUND(J456+(J456*$K$3),2)</f>
        <v>53.49</v>
      </c>
    </row>
    <row r="457" spans="1:11" ht="11.25" customHeight="1">
      <c r="A457" s="14"/>
      <c r="B457" s="4" t="s">
        <v>817</v>
      </c>
      <c r="C457" s="14"/>
      <c r="D457" s="39"/>
      <c r="E457" s="33"/>
      <c r="F457" s="31"/>
      <c r="G457" s="18"/>
      <c r="I457" s="15" t="s">
        <v>68</v>
      </c>
      <c r="J457" s="12"/>
      <c r="K457" s="12"/>
    </row>
    <row r="458" spans="1:11" ht="11.25" customHeight="1">
      <c r="A458" s="10" t="s">
        <v>818</v>
      </c>
      <c r="B458" s="11" t="s">
        <v>819</v>
      </c>
      <c r="C458" s="10" t="s">
        <v>18</v>
      </c>
      <c r="D458" s="38">
        <v>19</v>
      </c>
      <c r="E458" s="33">
        <f>K458</f>
        <v>79.73</v>
      </c>
      <c r="F458" s="31">
        <f t="shared" si="92"/>
        <v>101.82</v>
      </c>
      <c r="G458" s="18">
        <f t="shared" si="94"/>
        <v>1934.58</v>
      </c>
      <c r="I458" s="12">
        <v>49.83</v>
      </c>
      <c r="J458" s="12">
        <f t="shared" si="95"/>
        <v>36.03</v>
      </c>
      <c r="K458" s="12">
        <f t="shared" si="96"/>
        <v>79.73</v>
      </c>
    </row>
    <row r="459" spans="1:11" ht="11.25" customHeight="1">
      <c r="A459" s="10" t="s">
        <v>820</v>
      </c>
      <c r="B459" s="11" t="s">
        <v>821</v>
      </c>
      <c r="C459" s="10" t="s">
        <v>18</v>
      </c>
      <c r="D459" s="38">
        <v>8</v>
      </c>
      <c r="E459" s="33">
        <f>K459</f>
        <v>27</v>
      </c>
      <c r="F459" s="31">
        <f t="shared" si="92"/>
        <v>34.479999999999997</v>
      </c>
      <c r="G459" s="18">
        <f t="shared" si="94"/>
        <v>275.83999999999997</v>
      </c>
      <c r="I459" s="12">
        <v>16.87</v>
      </c>
      <c r="J459" s="12">
        <f t="shared" si="95"/>
        <v>12.2</v>
      </c>
      <c r="K459" s="12">
        <f t="shared" si="96"/>
        <v>27</v>
      </c>
    </row>
    <row r="460" spans="1:11" ht="11.25" customHeight="1">
      <c r="A460" s="10" t="s">
        <v>822</v>
      </c>
      <c r="B460" s="11" t="s">
        <v>823</v>
      </c>
      <c r="C460" s="10" t="s">
        <v>18</v>
      </c>
      <c r="D460" s="38">
        <v>1</v>
      </c>
      <c r="E460" s="33">
        <f>K460</f>
        <v>3677.38</v>
      </c>
      <c r="F460" s="31">
        <f t="shared" si="92"/>
        <v>4696.01</v>
      </c>
      <c r="G460" s="18">
        <f t="shared" si="94"/>
        <v>4696.01</v>
      </c>
      <c r="I460" s="13">
        <v>2298.4699999999998</v>
      </c>
      <c r="J460" s="12">
        <f t="shared" si="95"/>
        <v>1661.79</v>
      </c>
      <c r="K460" s="12">
        <f t="shared" si="96"/>
        <v>3677.38</v>
      </c>
    </row>
    <row r="461" spans="1:11" ht="11.25" customHeight="1">
      <c r="A461" s="14"/>
      <c r="B461" s="4" t="s">
        <v>824</v>
      </c>
      <c r="C461" s="14"/>
      <c r="D461" s="39"/>
      <c r="E461" s="33"/>
      <c r="F461" s="31"/>
      <c r="G461" s="18"/>
      <c r="I461" s="15" t="s">
        <v>68</v>
      </c>
      <c r="J461" s="12"/>
      <c r="K461" s="12"/>
    </row>
    <row r="462" spans="1:11" ht="11.25" customHeight="1">
      <c r="A462" s="10" t="s">
        <v>825</v>
      </c>
      <c r="B462" s="11" t="s">
        <v>826</v>
      </c>
      <c r="C462" s="10" t="s">
        <v>18</v>
      </c>
      <c r="D462" s="38">
        <v>2</v>
      </c>
      <c r="E462" s="33">
        <f>K462</f>
        <v>240.32</v>
      </c>
      <c r="F462" s="31">
        <f t="shared" si="92"/>
        <v>306.89</v>
      </c>
      <c r="G462" s="18">
        <f t="shared" si="94"/>
        <v>613.78</v>
      </c>
      <c r="I462" s="12">
        <v>150.21</v>
      </c>
      <c r="J462" s="12">
        <f t="shared" si="95"/>
        <v>108.6</v>
      </c>
      <c r="K462" s="12">
        <f t="shared" si="96"/>
        <v>240.32</v>
      </c>
    </row>
    <row r="463" spans="1:11" ht="11.25" customHeight="1">
      <c r="A463" s="10" t="s">
        <v>827</v>
      </c>
      <c r="B463" s="11" t="s">
        <v>828</v>
      </c>
      <c r="C463" s="10" t="s">
        <v>18</v>
      </c>
      <c r="D463" s="38">
        <v>41</v>
      </c>
      <c r="E463" s="33">
        <f>K463</f>
        <v>12.08</v>
      </c>
      <c r="F463" s="31">
        <f t="shared" si="92"/>
        <v>15.43</v>
      </c>
      <c r="G463" s="18">
        <f t="shared" si="94"/>
        <v>632.63</v>
      </c>
      <c r="I463" s="12">
        <v>7.55</v>
      </c>
      <c r="J463" s="12">
        <f t="shared" si="95"/>
        <v>5.46</v>
      </c>
      <c r="K463" s="12">
        <f t="shared" si="96"/>
        <v>12.08</v>
      </c>
    </row>
    <row r="464" spans="1:11" ht="11.25" customHeight="1">
      <c r="A464" s="14"/>
      <c r="B464" s="4" t="s">
        <v>707</v>
      </c>
      <c r="C464" s="14"/>
      <c r="D464" s="39"/>
      <c r="E464" s="33"/>
      <c r="F464" s="31"/>
      <c r="G464" s="18"/>
      <c r="I464" s="15" t="s">
        <v>68</v>
      </c>
      <c r="J464" s="12"/>
      <c r="K464" s="12"/>
    </row>
    <row r="465" spans="1:11" ht="11.25" customHeight="1">
      <c r="A465" s="10" t="s">
        <v>829</v>
      </c>
      <c r="B465" s="11" t="s">
        <v>830</v>
      </c>
      <c r="C465" s="10" t="s">
        <v>29</v>
      </c>
      <c r="D465" s="38">
        <v>1.3</v>
      </c>
      <c r="E465" s="33">
        <f>K465</f>
        <v>11.66</v>
      </c>
      <c r="F465" s="31">
        <f t="shared" si="92"/>
        <v>14.89</v>
      </c>
      <c r="G465" s="18">
        <f t="shared" si="94"/>
        <v>19.36</v>
      </c>
      <c r="I465" s="12">
        <v>7.29</v>
      </c>
      <c r="J465" s="12">
        <f t="shared" si="95"/>
        <v>5.27</v>
      </c>
      <c r="K465" s="12">
        <f t="shared" si="96"/>
        <v>11.66</v>
      </c>
    </row>
    <row r="466" spans="1:11" ht="11.25" customHeight="1">
      <c r="A466" s="10" t="s">
        <v>831</v>
      </c>
      <c r="B466" s="11" t="s">
        <v>832</v>
      </c>
      <c r="C466" s="10" t="s">
        <v>29</v>
      </c>
      <c r="D466" s="38">
        <v>219.8</v>
      </c>
      <c r="E466" s="33">
        <f>K466</f>
        <v>9.2100000000000009</v>
      </c>
      <c r="F466" s="31">
        <f t="shared" si="92"/>
        <v>11.76</v>
      </c>
      <c r="G466" s="18">
        <f t="shared" si="94"/>
        <v>2584.85</v>
      </c>
      <c r="I466" s="12">
        <v>5.75</v>
      </c>
      <c r="J466" s="12">
        <f t="shared" si="95"/>
        <v>4.16</v>
      </c>
      <c r="K466" s="12">
        <f t="shared" si="96"/>
        <v>9.2100000000000009</v>
      </c>
    </row>
    <row r="467" spans="1:11" ht="11.25" customHeight="1">
      <c r="A467" s="10" t="s">
        <v>833</v>
      </c>
      <c r="B467" s="11" t="s">
        <v>834</v>
      </c>
      <c r="C467" s="10" t="s">
        <v>29</v>
      </c>
      <c r="D467" s="38">
        <v>4</v>
      </c>
      <c r="E467" s="33">
        <f>K467</f>
        <v>71.14</v>
      </c>
      <c r="F467" s="31">
        <f t="shared" si="92"/>
        <v>90.85</v>
      </c>
      <c r="G467" s="18">
        <f t="shared" si="94"/>
        <v>363.4</v>
      </c>
      <c r="I467" s="12">
        <v>44.47</v>
      </c>
      <c r="J467" s="12">
        <f t="shared" si="95"/>
        <v>32.15</v>
      </c>
      <c r="K467" s="12">
        <f t="shared" si="96"/>
        <v>71.14</v>
      </c>
    </row>
    <row r="468" spans="1:11" ht="11.25" customHeight="1">
      <c r="A468" s="10" t="s">
        <v>835</v>
      </c>
      <c r="B468" s="11" t="s">
        <v>836</v>
      </c>
      <c r="C468" s="10" t="s">
        <v>29</v>
      </c>
      <c r="D468" s="38">
        <v>99.1</v>
      </c>
      <c r="E468" s="33">
        <f>K468</f>
        <v>95.07</v>
      </c>
      <c r="F468" s="31">
        <f t="shared" si="92"/>
        <v>121.4</v>
      </c>
      <c r="G468" s="18">
        <f t="shared" si="94"/>
        <v>12030.74</v>
      </c>
      <c r="I468" s="12">
        <v>59.42</v>
      </c>
      <c r="J468" s="12">
        <f t="shared" si="95"/>
        <v>42.96</v>
      </c>
      <c r="K468" s="12">
        <f t="shared" si="96"/>
        <v>95.07</v>
      </c>
    </row>
    <row r="469" spans="1:11" ht="9.9499999999999993" customHeight="1">
      <c r="A469" s="14"/>
      <c r="B469" s="14"/>
      <c r="C469" s="14"/>
      <c r="D469" s="39"/>
      <c r="E469" s="32"/>
      <c r="F469" s="32"/>
      <c r="G469" s="26"/>
      <c r="I469" s="14"/>
      <c r="J469" s="12"/>
      <c r="K469" s="12"/>
    </row>
    <row r="470" spans="1:11" ht="12.75" customHeight="1">
      <c r="A470" s="7" t="s">
        <v>837</v>
      </c>
      <c r="B470" s="8" t="s">
        <v>838</v>
      </c>
      <c r="C470" s="9"/>
      <c r="D470" s="30"/>
      <c r="E470" s="30"/>
      <c r="F470" s="30"/>
      <c r="G470" s="46">
        <f>SUM(G471)</f>
        <v>14753</v>
      </c>
      <c r="I470" s="9"/>
      <c r="J470" s="12"/>
      <c r="K470" s="12"/>
    </row>
    <row r="471" spans="1:11" ht="22.5" customHeight="1">
      <c r="A471" s="10" t="s">
        <v>839</v>
      </c>
      <c r="B471" s="2" t="s">
        <v>840</v>
      </c>
      <c r="C471" s="10" t="s">
        <v>18</v>
      </c>
      <c r="D471" s="38">
        <v>1</v>
      </c>
      <c r="E471" s="33">
        <f t="shared" ref="E471" si="97">K471</f>
        <v>11552.86</v>
      </c>
      <c r="F471" s="31">
        <f t="shared" ref="F471" si="98">ROUND(E471+(E471*$J$3),2)</f>
        <v>14753</v>
      </c>
      <c r="G471" s="18">
        <f t="shared" ref="G471" si="99">ROUND(F471*D471,2)</f>
        <v>14753</v>
      </c>
      <c r="I471" s="13">
        <v>7220.87</v>
      </c>
      <c r="J471" s="12">
        <f t="shared" si="95"/>
        <v>5220.6899999999996</v>
      </c>
      <c r="K471" s="12">
        <f t="shared" si="96"/>
        <v>11552.86</v>
      </c>
    </row>
    <row r="472" spans="1:11" ht="11.1" customHeight="1">
      <c r="A472" s="14"/>
      <c r="B472" s="14"/>
      <c r="C472" s="14"/>
      <c r="D472" s="39"/>
      <c r="E472" s="32"/>
      <c r="F472" s="32"/>
      <c r="G472" s="26"/>
      <c r="I472" s="14"/>
      <c r="J472" s="12"/>
      <c r="K472" s="12"/>
    </row>
    <row r="473" spans="1:11" ht="12.75" customHeight="1">
      <c r="A473" s="7" t="s">
        <v>841</v>
      </c>
      <c r="B473" s="8" t="s">
        <v>842</v>
      </c>
      <c r="C473" s="9"/>
      <c r="D473" s="30"/>
      <c r="E473" s="30"/>
      <c r="F473" s="30"/>
      <c r="G473" s="46">
        <f>SUM(G474:G485)</f>
        <v>30231.170000000002</v>
      </c>
      <c r="I473" s="9"/>
      <c r="J473" s="12"/>
      <c r="K473" s="12"/>
    </row>
    <row r="474" spans="1:11" ht="11.25" customHeight="1">
      <c r="A474" s="10" t="s">
        <v>843</v>
      </c>
      <c r="B474" s="11" t="s">
        <v>844</v>
      </c>
      <c r="C474" s="10" t="s">
        <v>18</v>
      </c>
      <c r="D474" s="38">
        <v>3</v>
      </c>
      <c r="E474" s="33">
        <f t="shared" ref="E474:E485" si="100">K474</f>
        <v>83.29</v>
      </c>
      <c r="F474" s="31">
        <f t="shared" ref="F474:F485" si="101">ROUND(E474+(E474*$J$3),2)</f>
        <v>106.36</v>
      </c>
      <c r="G474" s="18">
        <f t="shared" ref="G474" si="102">ROUND(F474*D474,2)</f>
        <v>319.08</v>
      </c>
      <c r="I474" s="12">
        <v>52.06</v>
      </c>
      <c r="J474" s="12">
        <f t="shared" si="95"/>
        <v>37.64</v>
      </c>
      <c r="K474" s="12">
        <f t="shared" si="96"/>
        <v>83.29</v>
      </c>
    </row>
    <row r="475" spans="1:11" ht="11.25" customHeight="1">
      <c r="A475" s="10" t="s">
        <v>845</v>
      </c>
      <c r="B475" s="11" t="s">
        <v>846</v>
      </c>
      <c r="C475" s="10" t="s">
        <v>29</v>
      </c>
      <c r="D475" s="38">
        <v>35</v>
      </c>
      <c r="E475" s="33">
        <f t="shared" si="100"/>
        <v>11.57</v>
      </c>
      <c r="F475" s="31">
        <f t="shared" si="101"/>
        <v>14.77</v>
      </c>
      <c r="G475" s="18">
        <f t="shared" ref="G475:G485" si="103">ROUND(F475*D475,2)</f>
        <v>516.95000000000005</v>
      </c>
      <c r="I475" s="12">
        <v>7.24</v>
      </c>
      <c r="J475" s="12">
        <f t="shared" si="95"/>
        <v>5.23</v>
      </c>
      <c r="K475" s="12">
        <f t="shared" si="96"/>
        <v>11.57</v>
      </c>
    </row>
    <row r="476" spans="1:11" ht="11.25" customHeight="1">
      <c r="A476" s="10" t="s">
        <v>847</v>
      </c>
      <c r="B476" s="11" t="s">
        <v>848</v>
      </c>
      <c r="C476" s="10" t="s">
        <v>18</v>
      </c>
      <c r="D476" s="38">
        <v>10</v>
      </c>
      <c r="E476" s="33">
        <f t="shared" si="100"/>
        <v>14.61</v>
      </c>
      <c r="F476" s="31">
        <f t="shared" si="101"/>
        <v>18.66</v>
      </c>
      <c r="G476" s="18">
        <f t="shared" si="103"/>
        <v>186.6</v>
      </c>
      <c r="I476" s="12">
        <v>9.1300000000000008</v>
      </c>
      <c r="J476" s="12">
        <f t="shared" si="95"/>
        <v>6.6</v>
      </c>
      <c r="K476" s="12">
        <f t="shared" si="96"/>
        <v>14.61</v>
      </c>
    </row>
    <row r="477" spans="1:11" ht="11.25" customHeight="1">
      <c r="A477" s="10" t="s">
        <v>849</v>
      </c>
      <c r="B477" s="11" t="s">
        <v>850</v>
      </c>
      <c r="C477" s="10" t="s">
        <v>851</v>
      </c>
      <c r="D477" s="38">
        <v>20</v>
      </c>
      <c r="E477" s="33">
        <f t="shared" si="100"/>
        <v>0.46</v>
      </c>
      <c r="F477" s="31">
        <f t="shared" si="101"/>
        <v>0.59</v>
      </c>
      <c r="G477" s="18">
        <f t="shared" si="103"/>
        <v>11.8</v>
      </c>
      <c r="I477" s="12">
        <v>0.28999999999999998</v>
      </c>
      <c r="J477" s="12">
        <f t="shared" si="95"/>
        <v>0.21</v>
      </c>
      <c r="K477" s="12">
        <f t="shared" si="96"/>
        <v>0.46</v>
      </c>
    </row>
    <row r="478" spans="1:11" ht="11.25" customHeight="1">
      <c r="A478" s="10" t="s">
        <v>852</v>
      </c>
      <c r="B478" s="11" t="s">
        <v>853</v>
      </c>
      <c r="C478" s="10" t="s">
        <v>18</v>
      </c>
      <c r="D478" s="38">
        <v>20</v>
      </c>
      <c r="E478" s="33">
        <f t="shared" si="100"/>
        <v>4.78</v>
      </c>
      <c r="F478" s="31">
        <f t="shared" si="101"/>
        <v>6.1</v>
      </c>
      <c r="G478" s="18">
        <f t="shared" si="103"/>
        <v>122</v>
      </c>
      <c r="I478" s="12">
        <v>2.99</v>
      </c>
      <c r="J478" s="12">
        <f t="shared" si="95"/>
        <v>2.16</v>
      </c>
      <c r="K478" s="12">
        <f t="shared" si="96"/>
        <v>4.78</v>
      </c>
    </row>
    <row r="479" spans="1:11" ht="11.25" customHeight="1">
      <c r="A479" s="10" t="s">
        <v>854</v>
      </c>
      <c r="B479" s="11" t="s">
        <v>855</v>
      </c>
      <c r="C479" s="10" t="s">
        <v>18</v>
      </c>
      <c r="D479" s="38">
        <v>1</v>
      </c>
      <c r="E479" s="33">
        <f t="shared" si="100"/>
        <v>217.06</v>
      </c>
      <c r="F479" s="31">
        <f t="shared" si="101"/>
        <v>277.19</v>
      </c>
      <c r="G479" s="18">
        <f t="shared" si="103"/>
        <v>277.19</v>
      </c>
      <c r="I479" s="12">
        <v>135.66999999999999</v>
      </c>
      <c r="J479" s="12">
        <f t="shared" si="95"/>
        <v>98.09</v>
      </c>
      <c r="K479" s="12">
        <f t="shared" si="96"/>
        <v>217.06</v>
      </c>
    </row>
    <row r="480" spans="1:11" ht="11.25" customHeight="1">
      <c r="A480" s="10" t="s">
        <v>856</v>
      </c>
      <c r="B480" s="11" t="s">
        <v>857</v>
      </c>
      <c r="C480" s="10" t="s">
        <v>38</v>
      </c>
      <c r="D480" s="38">
        <v>30</v>
      </c>
      <c r="E480" s="33">
        <f t="shared" si="100"/>
        <v>6.79</v>
      </c>
      <c r="F480" s="31">
        <f t="shared" si="101"/>
        <v>8.67</v>
      </c>
      <c r="G480" s="18">
        <f t="shared" si="103"/>
        <v>260.10000000000002</v>
      </c>
      <c r="I480" s="12">
        <v>4.25</v>
      </c>
      <c r="J480" s="12">
        <f t="shared" si="95"/>
        <v>3.07</v>
      </c>
      <c r="K480" s="12">
        <f t="shared" si="96"/>
        <v>6.79</v>
      </c>
    </row>
    <row r="481" spans="1:11" ht="11.25" customHeight="1">
      <c r="A481" s="10" t="s">
        <v>858</v>
      </c>
      <c r="B481" s="11" t="s">
        <v>859</v>
      </c>
      <c r="C481" s="10" t="s">
        <v>18</v>
      </c>
      <c r="D481" s="38">
        <v>10</v>
      </c>
      <c r="E481" s="33">
        <f t="shared" si="100"/>
        <v>75.28</v>
      </c>
      <c r="F481" s="31">
        <f t="shared" si="101"/>
        <v>96.13</v>
      </c>
      <c r="G481" s="18">
        <f t="shared" si="103"/>
        <v>961.3</v>
      </c>
      <c r="I481" s="12">
        <v>47.06</v>
      </c>
      <c r="J481" s="12">
        <f t="shared" si="95"/>
        <v>34.020000000000003</v>
      </c>
      <c r="K481" s="12">
        <f t="shared" si="96"/>
        <v>75.28</v>
      </c>
    </row>
    <row r="482" spans="1:11" ht="11.25" customHeight="1">
      <c r="A482" s="10" t="s">
        <v>860</v>
      </c>
      <c r="B482" s="11" t="s">
        <v>861</v>
      </c>
      <c r="C482" s="10" t="s">
        <v>29</v>
      </c>
      <c r="D482" s="38">
        <v>250</v>
      </c>
      <c r="E482" s="33">
        <f t="shared" si="100"/>
        <v>36.93</v>
      </c>
      <c r="F482" s="31">
        <f t="shared" si="101"/>
        <v>47.16</v>
      </c>
      <c r="G482" s="18">
        <f t="shared" si="103"/>
        <v>11790</v>
      </c>
      <c r="I482" s="12">
        <v>23.08</v>
      </c>
      <c r="J482" s="12">
        <f t="shared" si="95"/>
        <v>16.690000000000001</v>
      </c>
      <c r="K482" s="12">
        <f t="shared" si="96"/>
        <v>36.93</v>
      </c>
    </row>
    <row r="483" spans="1:11" ht="11.25" customHeight="1">
      <c r="A483" s="10" t="s">
        <v>862</v>
      </c>
      <c r="B483" s="11" t="s">
        <v>863</v>
      </c>
      <c r="C483" s="10" t="s">
        <v>29</v>
      </c>
      <c r="D483" s="38">
        <v>200</v>
      </c>
      <c r="E483" s="33">
        <f t="shared" si="100"/>
        <v>52.38</v>
      </c>
      <c r="F483" s="31">
        <f t="shared" si="101"/>
        <v>66.89</v>
      </c>
      <c r="G483" s="18">
        <f t="shared" si="103"/>
        <v>13378</v>
      </c>
      <c r="I483" s="12">
        <v>32.74</v>
      </c>
      <c r="J483" s="12">
        <f t="shared" si="95"/>
        <v>23.67</v>
      </c>
      <c r="K483" s="12">
        <f t="shared" si="96"/>
        <v>52.38</v>
      </c>
    </row>
    <row r="484" spans="1:11" ht="11.25" customHeight="1">
      <c r="A484" s="10" t="s">
        <v>864</v>
      </c>
      <c r="B484" s="11" t="s">
        <v>865</v>
      </c>
      <c r="C484" s="10" t="s">
        <v>18</v>
      </c>
      <c r="D484" s="38">
        <v>5</v>
      </c>
      <c r="E484" s="33">
        <f t="shared" si="100"/>
        <v>312.02</v>
      </c>
      <c r="F484" s="31">
        <f t="shared" si="101"/>
        <v>398.45</v>
      </c>
      <c r="G484" s="18">
        <f t="shared" si="103"/>
        <v>1992.25</v>
      </c>
      <c r="I484" s="12">
        <v>195.02</v>
      </c>
      <c r="J484" s="12">
        <f t="shared" si="95"/>
        <v>141</v>
      </c>
      <c r="K484" s="12">
        <f t="shared" si="96"/>
        <v>312.02</v>
      </c>
    </row>
    <row r="485" spans="1:11" ht="11.25" customHeight="1">
      <c r="A485" s="10" t="s">
        <v>866</v>
      </c>
      <c r="B485" s="11" t="s">
        <v>867</v>
      </c>
      <c r="C485" s="10" t="s">
        <v>18</v>
      </c>
      <c r="D485" s="38">
        <v>10</v>
      </c>
      <c r="E485" s="33">
        <f t="shared" si="100"/>
        <v>32.57</v>
      </c>
      <c r="F485" s="31">
        <f t="shared" si="101"/>
        <v>41.59</v>
      </c>
      <c r="G485" s="18">
        <f t="shared" si="103"/>
        <v>415.9</v>
      </c>
      <c r="I485" s="12">
        <v>20.36</v>
      </c>
      <c r="J485" s="12">
        <f t="shared" si="95"/>
        <v>14.72</v>
      </c>
      <c r="K485" s="12">
        <f t="shared" si="96"/>
        <v>32.57</v>
      </c>
    </row>
    <row r="486" spans="1:11" ht="9.9499999999999993" customHeight="1">
      <c r="A486" s="14"/>
      <c r="B486" s="14"/>
      <c r="C486" s="14"/>
      <c r="D486" s="39"/>
      <c r="E486" s="32"/>
      <c r="F486" s="32"/>
      <c r="G486" s="26"/>
      <c r="I486" s="14"/>
      <c r="J486" s="12"/>
      <c r="K486" s="12"/>
    </row>
    <row r="487" spans="1:11" ht="12.75" customHeight="1">
      <c r="A487" s="7" t="s">
        <v>868</v>
      </c>
      <c r="B487" s="8" t="s">
        <v>869</v>
      </c>
      <c r="C487" s="9"/>
      <c r="D487" s="30"/>
      <c r="E487" s="30"/>
      <c r="F487" s="30"/>
      <c r="G487" s="46">
        <f>SUM(G488:G500)</f>
        <v>100808.85</v>
      </c>
      <c r="I487" s="9"/>
      <c r="J487" s="12"/>
      <c r="K487" s="12"/>
    </row>
    <row r="488" spans="1:11" ht="11.25" customHeight="1">
      <c r="A488" s="10" t="s">
        <v>870</v>
      </c>
      <c r="B488" s="11" t="s">
        <v>871</v>
      </c>
      <c r="C488" s="10" t="s">
        <v>18</v>
      </c>
      <c r="D488" s="38">
        <v>1</v>
      </c>
      <c r="E488" s="33">
        <f t="shared" ref="E488:E494" si="104">K488</f>
        <v>4632.91</v>
      </c>
      <c r="F488" s="31">
        <f t="shared" ref="F488:F500" si="105">ROUND(E488+(E488*$J$3),2)</f>
        <v>5916.23</v>
      </c>
      <c r="G488" s="18">
        <f t="shared" ref="G488" si="106">ROUND(F488*D488,2)</f>
        <v>5916.23</v>
      </c>
      <c r="I488" s="13">
        <v>2895.7</v>
      </c>
      <c r="J488" s="12">
        <f t="shared" si="95"/>
        <v>2093.59</v>
      </c>
      <c r="K488" s="12">
        <f t="shared" si="96"/>
        <v>4632.91</v>
      </c>
    </row>
    <row r="489" spans="1:11" ht="11.25" customHeight="1">
      <c r="A489" s="10" t="s">
        <v>872</v>
      </c>
      <c r="B489" s="11" t="s">
        <v>873</v>
      </c>
      <c r="C489" s="10" t="s">
        <v>15</v>
      </c>
      <c r="D489" s="38">
        <v>29.79</v>
      </c>
      <c r="E489" s="33">
        <f t="shared" si="104"/>
        <v>340.12</v>
      </c>
      <c r="F489" s="31">
        <f t="shared" si="105"/>
        <v>434.33</v>
      </c>
      <c r="G489" s="18">
        <f t="shared" ref="G489:G500" si="107">ROUND(F489*D489,2)</f>
        <v>12938.69</v>
      </c>
      <c r="I489" s="12">
        <v>212.59</v>
      </c>
      <c r="J489" s="12">
        <f t="shared" si="95"/>
        <v>153.69999999999999</v>
      </c>
      <c r="K489" s="12">
        <f t="shared" si="96"/>
        <v>340.12</v>
      </c>
    </row>
    <row r="490" spans="1:11" ht="11.25" customHeight="1">
      <c r="A490" s="10" t="s">
        <v>874</v>
      </c>
      <c r="B490" s="11" t="s">
        <v>875</v>
      </c>
      <c r="C490" s="10" t="s">
        <v>15</v>
      </c>
      <c r="D490" s="38">
        <v>30.37</v>
      </c>
      <c r="E490" s="33">
        <f t="shared" si="104"/>
        <v>340.12</v>
      </c>
      <c r="F490" s="31">
        <f t="shared" si="105"/>
        <v>434.33</v>
      </c>
      <c r="G490" s="18">
        <f t="shared" si="107"/>
        <v>13190.6</v>
      </c>
      <c r="I490" s="12">
        <v>212.59</v>
      </c>
      <c r="J490" s="12">
        <f t="shared" si="95"/>
        <v>153.69999999999999</v>
      </c>
      <c r="K490" s="12">
        <f t="shared" si="96"/>
        <v>340.12</v>
      </c>
    </row>
    <row r="491" spans="1:11" ht="11.25" customHeight="1">
      <c r="A491" s="10" t="s">
        <v>876</v>
      </c>
      <c r="B491" s="11" t="s">
        <v>877</v>
      </c>
      <c r="C491" s="10" t="s">
        <v>15</v>
      </c>
      <c r="D491" s="38">
        <v>31</v>
      </c>
      <c r="E491" s="33">
        <f t="shared" si="104"/>
        <v>197.57</v>
      </c>
      <c r="F491" s="31">
        <f t="shared" si="105"/>
        <v>252.3</v>
      </c>
      <c r="G491" s="18">
        <f t="shared" si="107"/>
        <v>7821.3</v>
      </c>
      <c r="I491" s="12">
        <v>123.49</v>
      </c>
      <c r="J491" s="12">
        <f t="shared" si="95"/>
        <v>89.28</v>
      </c>
      <c r="K491" s="12">
        <f t="shared" si="96"/>
        <v>197.57</v>
      </c>
    </row>
    <row r="492" spans="1:11" ht="11.25" customHeight="1">
      <c r="A492" s="10" t="s">
        <v>878</v>
      </c>
      <c r="B492" s="11" t="s">
        <v>879</v>
      </c>
      <c r="C492" s="10" t="s">
        <v>15</v>
      </c>
      <c r="D492" s="38">
        <v>5.87</v>
      </c>
      <c r="E492" s="33">
        <f t="shared" si="104"/>
        <v>215.62</v>
      </c>
      <c r="F492" s="31">
        <f t="shared" si="105"/>
        <v>275.35000000000002</v>
      </c>
      <c r="G492" s="18">
        <f t="shared" si="107"/>
        <v>1616.3</v>
      </c>
      <c r="I492" s="12">
        <v>134.77000000000001</v>
      </c>
      <c r="J492" s="12">
        <f t="shared" si="95"/>
        <v>97.44</v>
      </c>
      <c r="K492" s="12">
        <f t="shared" si="96"/>
        <v>215.62</v>
      </c>
    </row>
    <row r="493" spans="1:11" ht="11.25" customHeight="1">
      <c r="A493" s="10" t="s">
        <v>880</v>
      </c>
      <c r="B493" s="11" t="s">
        <v>881</v>
      </c>
      <c r="C493" s="10" t="s">
        <v>15</v>
      </c>
      <c r="D493" s="38">
        <v>2.4</v>
      </c>
      <c r="E493" s="33">
        <f t="shared" si="104"/>
        <v>340.12</v>
      </c>
      <c r="F493" s="31">
        <f t="shared" si="105"/>
        <v>434.33</v>
      </c>
      <c r="G493" s="18">
        <f t="shared" si="107"/>
        <v>1042.3900000000001</v>
      </c>
      <c r="I493" s="12">
        <v>212.59</v>
      </c>
      <c r="J493" s="12">
        <f t="shared" si="95"/>
        <v>153.69999999999999</v>
      </c>
      <c r="K493" s="12">
        <f t="shared" si="96"/>
        <v>340.12</v>
      </c>
    </row>
    <row r="494" spans="1:11" ht="11.25" customHeight="1">
      <c r="A494" s="10" t="s">
        <v>882</v>
      </c>
      <c r="B494" s="11" t="s">
        <v>883</v>
      </c>
      <c r="C494" s="10" t="s">
        <v>29</v>
      </c>
      <c r="D494" s="38">
        <v>59.9</v>
      </c>
      <c r="E494" s="33">
        <f t="shared" si="104"/>
        <v>107.1</v>
      </c>
      <c r="F494" s="31">
        <f t="shared" si="105"/>
        <v>136.77000000000001</v>
      </c>
      <c r="G494" s="18">
        <f t="shared" si="107"/>
        <v>8192.52</v>
      </c>
      <c r="I494" s="12">
        <v>66.95</v>
      </c>
      <c r="J494" s="12">
        <f t="shared" si="95"/>
        <v>48.4</v>
      </c>
      <c r="K494" s="12">
        <f t="shared" si="96"/>
        <v>107.1</v>
      </c>
    </row>
    <row r="495" spans="1:11" ht="11.25" customHeight="1">
      <c r="A495" s="14"/>
      <c r="B495" s="4" t="s">
        <v>884</v>
      </c>
      <c r="C495" s="14"/>
      <c r="D495" s="39"/>
      <c r="E495" s="33"/>
      <c r="F495" s="31"/>
      <c r="G495" s="18"/>
      <c r="I495" s="15" t="s">
        <v>68</v>
      </c>
      <c r="J495" s="12"/>
      <c r="K495" s="12"/>
    </row>
    <row r="496" spans="1:11" ht="22.5" customHeight="1">
      <c r="A496" s="10" t="s">
        <v>885</v>
      </c>
      <c r="B496" s="2" t="s">
        <v>886</v>
      </c>
      <c r="C496" s="10" t="s">
        <v>18</v>
      </c>
      <c r="D496" s="38">
        <v>1</v>
      </c>
      <c r="E496" s="33">
        <f>K496</f>
        <v>23168.82</v>
      </c>
      <c r="F496" s="31">
        <f t="shared" si="105"/>
        <v>29586.58</v>
      </c>
      <c r="G496" s="18">
        <f t="shared" si="107"/>
        <v>29586.58</v>
      </c>
      <c r="I496" s="13">
        <v>14481.18</v>
      </c>
      <c r="J496" s="12">
        <f t="shared" si="95"/>
        <v>10469.89</v>
      </c>
      <c r="K496" s="12">
        <f t="shared" si="96"/>
        <v>23168.82</v>
      </c>
    </row>
    <row r="497" spans="1:11" ht="11.25" customHeight="1">
      <c r="A497" s="10" t="s">
        <v>887</v>
      </c>
      <c r="B497" s="11" t="s">
        <v>888</v>
      </c>
      <c r="C497" s="10" t="s">
        <v>15</v>
      </c>
      <c r="D497" s="38">
        <v>101.8</v>
      </c>
      <c r="E497" s="33">
        <f>K497</f>
        <v>98.96</v>
      </c>
      <c r="F497" s="31">
        <f t="shared" si="105"/>
        <v>126.37</v>
      </c>
      <c r="G497" s="18">
        <f t="shared" si="107"/>
        <v>12864.47</v>
      </c>
      <c r="I497" s="12">
        <v>61.86</v>
      </c>
      <c r="J497" s="12">
        <f t="shared" si="95"/>
        <v>44.72</v>
      </c>
      <c r="K497" s="12">
        <f t="shared" si="96"/>
        <v>98.96</v>
      </c>
    </row>
    <row r="498" spans="1:11" ht="11.25" customHeight="1">
      <c r="A498" s="10" t="s">
        <v>889</v>
      </c>
      <c r="B498" s="11" t="s">
        <v>890</v>
      </c>
      <c r="C498" s="10" t="s">
        <v>15</v>
      </c>
      <c r="D498" s="38">
        <v>50.9</v>
      </c>
      <c r="E498" s="33">
        <f>K498</f>
        <v>14.43</v>
      </c>
      <c r="F498" s="31">
        <f t="shared" si="105"/>
        <v>18.43</v>
      </c>
      <c r="G498" s="18">
        <f t="shared" si="107"/>
        <v>938.09</v>
      </c>
      <c r="I498" s="12">
        <v>9.02</v>
      </c>
      <c r="J498" s="12">
        <f t="shared" si="95"/>
        <v>6.52</v>
      </c>
      <c r="K498" s="12">
        <f t="shared" si="96"/>
        <v>14.43</v>
      </c>
    </row>
    <row r="499" spans="1:11" ht="11.25" customHeight="1">
      <c r="A499" s="10" t="s">
        <v>891</v>
      </c>
      <c r="B499" s="11" t="s">
        <v>892</v>
      </c>
      <c r="C499" s="10" t="s">
        <v>15</v>
      </c>
      <c r="D499" s="38">
        <v>52.88</v>
      </c>
      <c r="E499" s="33">
        <f>K499</f>
        <v>84.82</v>
      </c>
      <c r="F499" s="31">
        <f t="shared" si="105"/>
        <v>108.32</v>
      </c>
      <c r="G499" s="18">
        <f t="shared" si="107"/>
        <v>5727.96</v>
      </c>
      <c r="I499" s="12">
        <v>53.02</v>
      </c>
      <c r="J499" s="12">
        <f t="shared" si="95"/>
        <v>38.33</v>
      </c>
      <c r="K499" s="12">
        <f t="shared" si="96"/>
        <v>84.82</v>
      </c>
    </row>
    <row r="500" spans="1:11" ht="11.25" customHeight="1">
      <c r="A500" s="10" t="s">
        <v>893</v>
      </c>
      <c r="B500" s="11" t="s">
        <v>894</v>
      </c>
      <c r="C500" s="10" t="s">
        <v>15</v>
      </c>
      <c r="D500" s="38">
        <v>50.9</v>
      </c>
      <c r="E500" s="33">
        <f>K500</f>
        <v>14.98</v>
      </c>
      <c r="F500" s="31">
        <f t="shared" si="105"/>
        <v>19.13</v>
      </c>
      <c r="G500" s="18">
        <f t="shared" si="107"/>
        <v>973.72</v>
      </c>
      <c r="I500" s="12">
        <v>9.3699999999999992</v>
      </c>
      <c r="J500" s="12">
        <f t="shared" si="95"/>
        <v>6.77</v>
      </c>
      <c r="K500" s="12">
        <f t="shared" si="96"/>
        <v>14.98</v>
      </c>
    </row>
    <row r="501" spans="1:11" ht="11.1" customHeight="1">
      <c r="A501" s="14"/>
      <c r="B501" s="14"/>
      <c r="C501" s="14"/>
      <c r="D501" s="39"/>
      <c r="E501" s="32"/>
      <c r="F501" s="32"/>
      <c r="G501" s="26"/>
      <c r="I501" s="14"/>
      <c r="J501" s="12"/>
      <c r="K501" s="12"/>
    </row>
    <row r="502" spans="1:11" ht="12.75" customHeight="1">
      <c r="A502" s="7" t="s">
        <v>895</v>
      </c>
      <c r="B502" s="8" t="s">
        <v>896</v>
      </c>
      <c r="C502" s="9"/>
      <c r="D502" s="30"/>
      <c r="E502" s="30"/>
      <c r="F502" s="30"/>
      <c r="G502" s="46">
        <f>SUM(G503)</f>
        <v>4132.99</v>
      </c>
      <c r="I502" s="9"/>
      <c r="J502" s="12"/>
      <c r="K502" s="12"/>
    </row>
    <row r="503" spans="1:11" ht="11.25" customHeight="1">
      <c r="A503" s="10" t="s">
        <v>897</v>
      </c>
      <c r="B503" s="11" t="s">
        <v>898</v>
      </c>
      <c r="C503" s="10" t="s">
        <v>15</v>
      </c>
      <c r="D503" s="38">
        <v>890.73</v>
      </c>
      <c r="E503" s="33">
        <f t="shared" ref="E503" si="108">K503</f>
        <v>3.63</v>
      </c>
      <c r="F503" s="31">
        <f t="shared" ref="F503" si="109">ROUND(E503+(E503*$J$3),2)</f>
        <v>4.6399999999999997</v>
      </c>
      <c r="G503" s="18">
        <f t="shared" ref="G503" si="110">ROUND(F503*D503,2)</f>
        <v>4132.99</v>
      </c>
      <c r="I503" s="12">
        <v>2.27</v>
      </c>
      <c r="J503" s="12">
        <f t="shared" si="95"/>
        <v>1.64</v>
      </c>
      <c r="K503" s="12">
        <f t="shared" si="96"/>
        <v>3.63</v>
      </c>
    </row>
    <row r="504" spans="1:11" ht="9.9499999999999993" customHeight="1">
      <c r="A504" s="14"/>
      <c r="B504" s="14"/>
      <c r="C504" s="14"/>
      <c r="D504" s="39"/>
      <c r="E504" s="32"/>
      <c r="F504" s="32"/>
      <c r="G504" s="26"/>
      <c r="I504" s="14"/>
      <c r="J504" s="12"/>
      <c r="K504" s="12"/>
    </row>
    <row r="505" spans="1:11" ht="12.75" customHeight="1">
      <c r="A505" s="7" t="s">
        <v>899</v>
      </c>
      <c r="B505" s="8" t="s">
        <v>900</v>
      </c>
      <c r="C505" s="9"/>
      <c r="D505" s="30"/>
      <c r="E505" s="30"/>
      <c r="F505" s="30"/>
      <c r="G505" s="46">
        <f>SUM(G506:G525)</f>
        <v>265839.26</v>
      </c>
      <c r="I505" s="9"/>
      <c r="J505" s="12"/>
      <c r="K505" s="12"/>
    </row>
    <row r="506" spans="1:11" ht="11.25" customHeight="1">
      <c r="A506" s="14"/>
      <c r="B506" s="4" t="s">
        <v>901</v>
      </c>
      <c r="C506" s="14"/>
      <c r="D506" s="39"/>
      <c r="E506" s="32"/>
      <c r="F506" s="32"/>
      <c r="G506" s="26"/>
      <c r="I506" s="14"/>
      <c r="J506" s="12"/>
      <c r="K506" s="12"/>
    </row>
    <row r="507" spans="1:11" ht="11.25" customHeight="1">
      <c r="A507" s="10" t="s">
        <v>902</v>
      </c>
      <c r="B507" s="11" t="s">
        <v>903</v>
      </c>
      <c r="C507" s="10" t="s">
        <v>38</v>
      </c>
      <c r="D507" s="38">
        <v>1925</v>
      </c>
      <c r="E507" s="33">
        <f>K507</f>
        <v>4.3600000000000003</v>
      </c>
      <c r="F507" s="31">
        <f t="shared" ref="F507:F525" si="111">ROUND(E507+(E507*$J$3),2)</f>
        <v>5.57</v>
      </c>
      <c r="G507" s="18">
        <f t="shared" ref="G507" si="112">ROUND(F507*D507,2)</f>
        <v>10722.25</v>
      </c>
      <c r="I507" s="12">
        <v>2.72</v>
      </c>
      <c r="J507" s="12">
        <f t="shared" si="95"/>
        <v>1.97</v>
      </c>
      <c r="K507" s="12">
        <f t="shared" si="96"/>
        <v>4.3600000000000003</v>
      </c>
    </row>
    <row r="508" spans="1:11" ht="11.25" customHeight="1">
      <c r="A508" s="10" t="s">
        <v>904</v>
      </c>
      <c r="B508" s="11" t="s">
        <v>905</v>
      </c>
      <c r="C508" s="10" t="s">
        <v>38</v>
      </c>
      <c r="D508" s="38">
        <v>192.5</v>
      </c>
      <c r="E508" s="33">
        <f>K508</f>
        <v>6.35</v>
      </c>
      <c r="F508" s="31">
        <f t="shared" si="111"/>
        <v>8.11</v>
      </c>
      <c r="G508" s="18">
        <f t="shared" ref="G508:G525" si="113">ROUND(F508*D508,2)</f>
        <v>1561.18</v>
      </c>
      <c r="I508" s="12">
        <v>3.97</v>
      </c>
      <c r="J508" s="12">
        <f t="shared" si="95"/>
        <v>2.87</v>
      </c>
      <c r="K508" s="12">
        <f t="shared" si="96"/>
        <v>6.35</v>
      </c>
    </row>
    <row r="509" spans="1:11" ht="22.5" customHeight="1">
      <c r="A509" s="10" t="s">
        <v>906</v>
      </c>
      <c r="B509" s="2" t="s">
        <v>907</v>
      </c>
      <c r="C509" s="10" t="s">
        <v>38</v>
      </c>
      <c r="D509" s="38">
        <v>1925</v>
      </c>
      <c r="E509" s="33">
        <f>K509</f>
        <v>2.72</v>
      </c>
      <c r="F509" s="31">
        <f t="shared" si="111"/>
        <v>3.47</v>
      </c>
      <c r="G509" s="18">
        <f t="shared" si="113"/>
        <v>6679.75</v>
      </c>
      <c r="I509" s="12">
        <v>1.7</v>
      </c>
      <c r="J509" s="12">
        <f t="shared" si="95"/>
        <v>1.23</v>
      </c>
      <c r="K509" s="12">
        <f t="shared" si="96"/>
        <v>2.72</v>
      </c>
    </row>
    <row r="510" spans="1:11" ht="11.25" customHeight="1">
      <c r="A510" s="10" t="s">
        <v>908</v>
      </c>
      <c r="B510" s="11" t="s">
        <v>909</v>
      </c>
      <c r="C510" s="10" t="s">
        <v>910</v>
      </c>
      <c r="D510" s="38">
        <v>25025</v>
      </c>
      <c r="E510" s="33">
        <f>K510</f>
        <v>2.21</v>
      </c>
      <c r="F510" s="31">
        <f t="shared" si="111"/>
        <v>2.82</v>
      </c>
      <c r="G510" s="18">
        <f t="shared" si="113"/>
        <v>70570.5</v>
      </c>
      <c r="I510" s="12">
        <v>1.39</v>
      </c>
      <c r="J510" s="12">
        <f t="shared" si="95"/>
        <v>1</v>
      </c>
      <c r="K510" s="12">
        <f t="shared" si="96"/>
        <v>2.21</v>
      </c>
    </row>
    <row r="511" spans="1:11" ht="11.25" customHeight="1">
      <c r="A511" s="14"/>
      <c r="B511" s="4" t="s">
        <v>911</v>
      </c>
      <c r="C511" s="14"/>
      <c r="D511" s="39"/>
      <c r="E511" s="33"/>
      <c r="F511" s="31"/>
      <c r="G511" s="18"/>
      <c r="I511" s="14"/>
      <c r="J511" s="12"/>
      <c r="K511" s="12"/>
    </row>
    <row r="512" spans="1:11" ht="11.25" customHeight="1">
      <c r="A512" s="10" t="s">
        <v>912</v>
      </c>
      <c r="B512" s="11" t="s">
        <v>913</v>
      </c>
      <c r="C512" s="10" t="s">
        <v>38</v>
      </c>
      <c r="D512" s="38">
        <v>24.05</v>
      </c>
      <c r="E512" s="33">
        <f t="shared" ref="E512:E525" si="114">K512</f>
        <v>552.83000000000004</v>
      </c>
      <c r="F512" s="31">
        <f t="shared" si="111"/>
        <v>705.96</v>
      </c>
      <c r="G512" s="18">
        <f t="shared" si="113"/>
        <v>16978.34</v>
      </c>
      <c r="I512" s="12">
        <v>345.53</v>
      </c>
      <c r="J512" s="12">
        <f t="shared" si="95"/>
        <v>249.82</v>
      </c>
      <c r="K512" s="12">
        <f t="shared" si="96"/>
        <v>552.83000000000004</v>
      </c>
    </row>
    <row r="513" spans="1:11" ht="11.25" customHeight="1">
      <c r="A513" s="10" t="s">
        <v>914</v>
      </c>
      <c r="B513" s="11" t="s">
        <v>40</v>
      </c>
      <c r="C513" s="10" t="s">
        <v>38</v>
      </c>
      <c r="D513" s="38">
        <v>4.55</v>
      </c>
      <c r="E513" s="33">
        <f t="shared" si="114"/>
        <v>45.96</v>
      </c>
      <c r="F513" s="31">
        <f t="shared" si="111"/>
        <v>58.69</v>
      </c>
      <c r="G513" s="18">
        <f t="shared" si="113"/>
        <v>267.04000000000002</v>
      </c>
      <c r="I513" s="12">
        <v>28.73</v>
      </c>
      <c r="J513" s="12">
        <f t="shared" si="95"/>
        <v>20.77</v>
      </c>
      <c r="K513" s="12">
        <f t="shared" si="96"/>
        <v>45.96</v>
      </c>
    </row>
    <row r="514" spans="1:11" ht="11.25" customHeight="1">
      <c r="A514" s="10" t="s">
        <v>915</v>
      </c>
      <c r="B514" s="11" t="s">
        <v>42</v>
      </c>
      <c r="C514" s="10" t="s">
        <v>15</v>
      </c>
      <c r="D514" s="38">
        <v>11.39</v>
      </c>
      <c r="E514" s="33">
        <f t="shared" si="114"/>
        <v>20.36</v>
      </c>
      <c r="F514" s="31">
        <f t="shared" si="111"/>
        <v>26</v>
      </c>
      <c r="G514" s="18">
        <f t="shared" si="113"/>
        <v>296.14</v>
      </c>
      <c r="I514" s="12">
        <v>12.73</v>
      </c>
      <c r="J514" s="12">
        <f t="shared" si="95"/>
        <v>9.1999999999999993</v>
      </c>
      <c r="K514" s="12">
        <f t="shared" si="96"/>
        <v>20.36</v>
      </c>
    </row>
    <row r="515" spans="1:11" ht="11.25" customHeight="1">
      <c r="A515" s="10" t="s">
        <v>916</v>
      </c>
      <c r="B515" s="11" t="s">
        <v>917</v>
      </c>
      <c r="C515" s="10" t="s">
        <v>15</v>
      </c>
      <c r="D515" s="38">
        <v>22.77</v>
      </c>
      <c r="E515" s="33">
        <f t="shared" si="114"/>
        <v>57.36</v>
      </c>
      <c r="F515" s="31">
        <f t="shared" si="111"/>
        <v>73.25</v>
      </c>
      <c r="G515" s="18">
        <f t="shared" si="113"/>
        <v>1667.9</v>
      </c>
      <c r="I515" s="12">
        <v>35.85</v>
      </c>
      <c r="J515" s="12">
        <f t="shared" si="95"/>
        <v>25.92</v>
      </c>
      <c r="K515" s="12">
        <f t="shared" si="96"/>
        <v>57.36</v>
      </c>
    </row>
    <row r="516" spans="1:11" ht="11.25" customHeight="1">
      <c r="A516" s="10" t="s">
        <v>918</v>
      </c>
      <c r="B516" s="11" t="s">
        <v>119</v>
      </c>
      <c r="C516" s="10" t="s">
        <v>15</v>
      </c>
      <c r="D516" s="38">
        <v>103.5</v>
      </c>
      <c r="E516" s="33">
        <f t="shared" si="114"/>
        <v>75.349999999999994</v>
      </c>
      <c r="F516" s="31">
        <f t="shared" si="111"/>
        <v>96.22</v>
      </c>
      <c r="G516" s="18">
        <f t="shared" si="113"/>
        <v>9958.77</v>
      </c>
      <c r="I516" s="12">
        <v>47.1</v>
      </c>
      <c r="J516" s="12">
        <f t="shared" si="95"/>
        <v>34.049999999999997</v>
      </c>
      <c r="K516" s="12">
        <f t="shared" si="96"/>
        <v>75.349999999999994</v>
      </c>
    </row>
    <row r="517" spans="1:11" ht="11.25" customHeight="1">
      <c r="A517" s="10" t="s">
        <v>919</v>
      </c>
      <c r="B517" s="11" t="s">
        <v>920</v>
      </c>
      <c r="C517" s="10" t="s">
        <v>62</v>
      </c>
      <c r="D517" s="38">
        <v>1348</v>
      </c>
      <c r="E517" s="33">
        <f t="shared" si="114"/>
        <v>14.41</v>
      </c>
      <c r="F517" s="31">
        <f t="shared" si="111"/>
        <v>18.399999999999999</v>
      </c>
      <c r="G517" s="18">
        <f t="shared" si="113"/>
        <v>24803.200000000001</v>
      </c>
      <c r="I517" s="12">
        <v>9</v>
      </c>
      <c r="J517" s="12">
        <f t="shared" si="95"/>
        <v>6.51</v>
      </c>
      <c r="K517" s="12">
        <f t="shared" si="96"/>
        <v>14.41</v>
      </c>
    </row>
    <row r="518" spans="1:11" ht="11.25" customHeight="1">
      <c r="A518" s="10" t="s">
        <v>921</v>
      </c>
      <c r="B518" s="11" t="s">
        <v>922</v>
      </c>
      <c r="C518" s="10" t="s">
        <v>62</v>
      </c>
      <c r="D518" s="38">
        <v>2676</v>
      </c>
      <c r="E518" s="33">
        <f t="shared" si="114"/>
        <v>11.82</v>
      </c>
      <c r="F518" s="31">
        <f t="shared" si="111"/>
        <v>15.09</v>
      </c>
      <c r="G518" s="18">
        <f t="shared" si="113"/>
        <v>40380.839999999997</v>
      </c>
      <c r="I518" s="12">
        <v>7.38</v>
      </c>
      <c r="J518" s="12">
        <f t="shared" si="95"/>
        <v>5.34</v>
      </c>
      <c r="K518" s="12">
        <f t="shared" si="96"/>
        <v>11.82</v>
      </c>
    </row>
    <row r="519" spans="1:11" ht="11.25" customHeight="1">
      <c r="A519" s="10" t="s">
        <v>923</v>
      </c>
      <c r="B519" s="11" t="s">
        <v>924</v>
      </c>
      <c r="C519" s="10" t="s">
        <v>62</v>
      </c>
      <c r="D519" s="38">
        <v>254</v>
      </c>
      <c r="E519" s="33">
        <f t="shared" si="114"/>
        <v>14.01</v>
      </c>
      <c r="F519" s="31">
        <f t="shared" si="111"/>
        <v>17.89</v>
      </c>
      <c r="G519" s="18">
        <f t="shared" si="113"/>
        <v>4544.0600000000004</v>
      </c>
      <c r="I519" s="12">
        <v>8.76</v>
      </c>
      <c r="J519" s="12">
        <f t="shared" si="95"/>
        <v>6.33</v>
      </c>
      <c r="K519" s="12">
        <f t="shared" si="96"/>
        <v>14.01</v>
      </c>
    </row>
    <row r="520" spans="1:11" ht="11.25" customHeight="1">
      <c r="A520" s="10" t="s">
        <v>925</v>
      </c>
      <c r="B520" s="11" t="s">
        <v>57</v>
      </c>
      <c r="C520" s="10" t="s">
        <v>15</v>
      </c>
      <c r="D520" s="38">
        <v>0.56999999999999995</v>
      </c>
      <c r="E520" s="33">
        <f t="shared" si="114"/>
        <v>32.6</v>
      </c>
      <c r="F520" s="31">
        <f t="shared" si="111"/>
        <v>41.63</v>
      </c>
      <c r="G520" s="18">
        <f t="shared" si="113"/>
        <v>23.73</v>
      </c>
      <c r="I520" s="12">
        <v>20.37</v>
      </c>
      <c r="J520" s="12">
        <f t="shared" ref="J520:J543" si="115">ROUND(I520-(I520*$J$3),2)</f>
        <v>14.73</v>
      </c>
      <c r="K520" s="12">
        <f t="shared" ref="K520:K543" si="116">ROUND(J520+(J520*$K$3),2)</f>
        <v>32.6</v>
      </c>
    </row>
    <row r="521" spans="1:11" ht="11.25" customHeight="1">
      <c r="A521" s="10" t="s">
        <v>926</v>
      </c>
      <c r="B521" s="11" t="s">
        <v>927</v>
      </c>
      <c r="C521" s="10" t="s">
        <v>38</v>
      </c>
      <c r="D521" s="38">
        <v>57.27</v>
      </c>
      <c r="E521" s="33">
        <f t="shared" si="114"/>
        <v>735.3</v>
      </c>
      <c r="F521" s="31">
        <f t="shared" si="111"/>
        <v>938.98</v>
      </c>
      <c r="G521" s="18">
        <f t="shared" si="113"/>
        <v>53775.38</v>
      </c>
      <c r="I521" s="12">
        <v>459.59</v>
      </c>
      <c r="J521" s="12">
        <f t="shared" si="115"/>
        <v>332.28</v>
      </c>
      <c r="K521" s="12">
        <f t="shared" si="116"/>
        <v>735.3</v>
      </c>
    </row>
    <row r="522" spans="1:11" ht="11.25" customHeight="1">
      <c r="A522" s="10" t="s">
        <v>928</v>
      </c>
      <c r="B522" s="11" t="s">
        <v>929</v>
      </c>
      <c r="C522" s="10" t="s">
        <v>15</v>
      </c>
      <c r="D522" s="38">
        <v>138</v>
      </c>
      <c r="E522" s="33">
        <f t="shared" si="114"/>
        <v>65.81</v>
      </c>
      <c r="F522" s="31">
        <f t="shared" si="111"/>
        <v>84.04</v>
      </c>
      <c r="G522" s="18">
        <f t="shared" si="113"/>
        <v>11597.52</v>
      </c>
      <c r="I522" s="12">
        <v>41.14</v>
      </c>
      <c r="J522" s="12">
        <f t="shared" si="115"/>
        <v>29.74</v>
      </c>
      <c r="K522" s="12">
        <f t="shared" si="116"/>
        <v>65.81</v>
      </c>
    </row>
    <row r="523" spans="1:11" ht="11.25" customHeight="1">
      <c r="A523" s="10" t="s">
        <v>930</v>
      </c>
      <c r="B523" s="11" t="s">
        <v>931</v>
      </c>
      <c r="C523" s="10" t="s">
        <v>38</v>
      </c>
      <c r="D523" s="38">
        <v>31.05</v>
      </c>
      <c r="E523" s="33">
        <f t="shared" si="114"/>
        <v>187.41</v>
      </c>
      <c r="F523" s="31">
        <f t="shared" si="111"/>
        <v>239.32</v>
      </c>
      <c r="G523" s="18">
        <f t="shared" si="113"/>
        <v>7430.89</v>
      </c>
      <c r="I523" s="12">
        <v>117.14</v>
      </c>
      <c r="J523" s="12">
        <f t="shared" si="115"/>
        <v>84.69</v>
      </c>
      <c r="K523" s="12">
        <f t="shared" si="116"/>
        <v>187.41</v>
      </c>
    </row>
    <row r="524" spans="1:11" ht="11.25" customHeight="1">
      <c r="A524" s="10" t="s">
        <v>932</v>
      </c>
      <c r="B524" s="11" t="s">
        <v>933</v>
      </c>
      <c r="C524" s="10" t="s">
        <v>29</v>
      </c>
      <c r="D524" s="38">
        <v>27</v>
      </c>
      <c r="E524" s="33">
        <f t="shared" si="114"/>
        <v>22.93</v>
      </c>
      <c r="F524" s="31">
        <f t="shared" si="111"/>
        <v>29.28</v>
      </c>
      <c r="G524" s="18">
        <f t="shared" si="113"/>
        <v>790.56</v>
      </c>
      <c r="I524" s="12">
        <v>14.33</v>
      </c>
      <c r="J524" s="12">
        <f t="shared" si="115"/>
        <v>10.36</v>
      </c>
      <c r="K524" s="12">
        <f t="shared" si="116"/>
        <v>22.93</v>
      </c>
    </row>
    <row r="525" spans="1:11" ht="11.25" customHeight="1">
      <c r="A525" s="10" t="s">
        <v>934</v>
      </c>
      <c r="B525" s="11" t="s">
        <v>935</v>
      </c>
      <c r="C525" s="10" t="s">
        <v>15</v>
      </c>
      <c r="D525" s="38">
        <v>155.25</v>
      </c>
      <c r="E525" s="33">
        <f t="shared" si="114"/>
        <v>19.12</v>
      </c>
      <c r="F525" s="31">
        <f t="shared" si="111"/>
        <v>24.42</v>
      </c>
      <c r="G525" s="18">
        <f t="shared" si="113"/>
        <v>3791.21</v>
      </c>
      <c r="I525" s="12">
        <v>11.95</v>
      </c>
      <c r="J525" s="12">
        <f t="shared" si="115"/>
        <v>8.64</v>
      </c>
      <c r="K525" s="12">
        <f t="shared" si="116"/>
        <v>19.12</v>
      </c>
    </row>
    <row r="526" spans="1:11" ht="9.9499999999999993" customHeight="1">
      <c r="A526" s="14"/>
      <c r="B526" s="14"/>
      <c r="C526" s="14"/>
      <c r="D526" s="39"/>
      <c r="E526" s="32"/>
      <c r="F526" s="32"/>
      <c r="G526" s="26"/>
      <c r="I526" s="14"/>
      <c r="J526" s="12"/>
      <c r="K526" s="12"/>
    </row>
    <row r="527" spans="1:11" ht="12.75" customHeight="1">
      <c r="A527" s="7" t="s">
        <v>936</v>
      </c>
      <c r="B527" s="8" t="s">
        <v>937</v>
      </c>
      <c r="C527" s="9"/>
      <c r="D527" s="30"/>
      <c r="E527" s="30"/>
      <c r="F527" s="30"/>
      <c r="G527" s="46">
        <f>SUM(G528:G536)</f>
        <v>55532.090000000004</v>
      </c>
      <c r="I527" s="9"/>
      <c r="J527" s="12"/>
      <c r="K527" s="12"/>
    </row>
    <row r="528" spans="1:11" ht="22.5" customHeight="1">
      <c r="A528" s="10" t="s">
        <v>938</v>
      </c>
      <c r="B528" s="2" t="s">
        <v>939</v>
      </c>
      <c r="C528" s="10" t="s">
        <v>29</v>
      </c>
      <c r="D528" s="38">
        <v>68</v>
      </c>
      <c r="E528" s="33">
        <f t="shared" ref="E528:E536" si="117">K528</f>
        <v>143.51</v>
      </c>
      <c r="F528" s="31">
        <f t="shared" ref="F528:F536" si="118">ROUND(E528+(E528*$J$3),2)</f>
        <v>183.26</v>
      </c>
      <c r="G528" s="18">
        <f t="shared" ref="G528" si="119">ROUND(F528*D528,2)</f>
        <v>12461.68</v>
      </c>
      <c r="I528" s="12">
        <v>89.7</v>
      </c>
      <c r="J528" s="12">
        <f t="shared" si="115"/>
        <v>64.849999999999994</v>
      </c>
      <c r="K528" s="12">
        <f t="shared" si="116"/>
        <v>143.51</v>
      </c>
    </row>
    <row r="529" spans="1:11" ht="22.5" customHeight="1">
      <c r="A529" s="10" t="s">
        <v>940</v>
      </c>
      <c r="B529" s="2" t="s">
        <v>941</v>
      </c>
      <c r="C529" s="10" t="s">
        <v>29</v>
      </c>
      <c r="D529" s="38">
        <v>81</v>
      </c>
      <c r="E529" s="33">
        <f t="shared" si="117"/>
        <v>69.260000000000005</v>
      </c>
      <c r="F529" s="31">
        <f t="shared" si="118"/>
        <v>88.45</v>
      </c>
      <c r="G529" s="18">
        <f t="shared" ref="G529:G536" si="120">ROUND(F529*D529,2)</f>
        <v>7164.45</v>
      </c>
      <c r="I529" s="12">
        <v>43.29</v>
      </c>
      <c r="J529" s="12">
        <f t="shared" si="115"/>
        <v>31.3</v>
      </c>
      <c r="K529" s="12">
        <f t="shared" si="116"/>
        <v>69.260000000000005</v>
      </c>
    </row>
    <row r="530" spans="1:11" ht="11.25" customHeight="1">
      <c r="A530" s="10" t="s">
        <v>942</v>
      </c>
      <c r="B530" s="11" t="s">
        <v>943</v>
      </c>
      <c r="C530" s="10" t="s">
        <v>38</v>
      </c>
      <c r="D530" s="38">
        <v>19.440000000000001</v>
      </c>
      <c r="E530" s="33">
        <f t="shared" si="117"/>
        <v>20.2</v>
      </c>
      <c r="F530" s="31">
        <f t="shared" si="118"/>
        <v>25.8</v>
      </c>
      <c r="G530" s="18">
        <f t="shared" si="120"/>
        <v>501.55</v>
      </c>
      <c r="I530" s="12">
        <v>12.63</v>
      </c>
      <c r="J530" s="12">
        <f t="shared" si="115"/>
        <v>9.1300000000000008</v>
      </c>
      <c r="K530" s="12">
        <f t="shared" si="116"/>
        <v>20.2</v>
      </c>
    </row>
    <row r="531" spans="1:11" ht="11.25" customHeight="1">
      <c r="A531" s="10" t="s">
        <v>944</v>
      </c>
      <c r="B531" s="11" t="s">
        <v>945</v>
      </c>
      <c r="C531" s="10" t="s">
        <v>15</v>
      </c>
      <c r="D531" s="38">
        <v>97.2</v>
      </c>
      <c r="E531" s="33">
        <f t="shared" si="117"/>
        <v>7.59</v>
      </c>
      <c r="F531" s="31">
        <f t="shared" si="118"/>
        <v>9.69</v>
      </c>
      <c r="G531" s="18">
        <f t="shared" si="120"/>
        <v>941.87</v>
      </c>
      <c r="I531" s="12">
        <v>4.74</v>
      </c>
      <c r="J531" s="12">
        <f t="shared" si="115"/>
        <v>3.43</v>
      </c>
      <c r="K531" s="12">
        <f t="shared" si="116"/>
        <v>7.59</v>
      </c>
    </row>
    <row r="532" spans="1:11" ht="22.5" customHeight="1">
      <c r="A532" s="10" t="s">
        <v>946</v>
      </c>
      <c r="B532" s="2" t="s">
        <v>947</v>
      </c>
      <c r="C532" s="10" t="s">
        <v>15</v>
      </c>
      <c r="D532" s="38">
        <v>97.2</v>
      </c>
      <c r="E532" s="33">
        <f t="shared" si="117"/>
        <v>63.13</v>
      </c>
      <c r="F532" s="31">
        <f t="shared" si="118"/>
        <v>80.62</v>
      </c>
      <c r="G532" s="18">
        <f t="shared" si="120"/>
        <v>7836.26</v>
      </c>
      <c r="I532" s="12">
        <v>39.46</v>
      </c>
      <c r="J532" s="12">
        <f t="shared" si="115"/>
        <v>28.53</v>
      </c>
      <c r="K532" s="12">
        <f t="shared" si="116"/>
        <v>63.13</v>
      </c>
    </row>
    <row r="533" spans="1:11" ht="11.25" customHeight="1">
      <c r="A533" s="10" t="s">
        <v>948</v>
      </c>
      <c r="B533" s="11" t="s">
        <v>949</v>
      </c>
      <c r="C533" s="10" t="s">
        <v>15</v>
      </c>
      <c r="D533" s="38">
        <v>20</v>
      </c>
      <c r="E533" s="33">
        <f t="shared" si="117"/>
        <v>18.63</v>
      </c>
      <c r="F533" s="31">
        <f t="shared" si="118"/>
        <v>23.79</v>
      </c>
      <c r="G533" s="18">
        <f t="shared" si="120"/>
        <v>475.8</v>
      </c>
      <c r="I533" s="12">
        <v>11.65</v>
      </c>
      <c r="J533" s="12">
        <f t="shared" si="115"/>
        <v>8.42</v>
      </c>
      <c r="K533" s="12">
        <f t="shared" si="116"/>
        <v>18.63</v>
      </c>
    </row>
    <row r="534" spans="1:11" ht="11.25" customHeight="1">
      <c r="A534" s="10" t="s">
        <v>950</v>
      </c>
      <c r="B534" s="11" t="s">
        <v>951</v>
      </c>
      <c r="C534" s="10" t="s">
        <v>15</v>
      </c>
      <c r="D534" s="38">
        <v>100</v>
      </c>
      <c r="E534" s="33">
        <f t="shared" si="117"/>
        <v>135.12</v>
      </c>
      <c r="F534" s="31">
        <f t="shared" si="118"/>
        <v>172.55</v>
      </c>
      <c r="G534" s="18">
        <f t="shared" si="120"/>
        <v>17255</v>
      </c>
      <c r="I534" s="12">
        <v>84.45</v>
      </c>
      <c r="J534" s="12">
        <f t="shared" si="115"/>
        <v>61.06</v>
      </c>
      <c r="K534" s="12">
        <f t="shared" si="116"/>
        <v>135.12</v>
      </c>
    </row>
    <row r="535" spans="1:11" ht="22.5" customHeight="1">
      <c r="A535" s="10" t="s">
        <v>952</v>
      </c>
      <c r="B535" s="2" t="s">
        <v>953</v>
      </c>
      <c r="C535" s="10" t="s">
        <v>18</v>
      </c>
      <c r="D535" s="38">
        <v>1</v>
      </c>
      <c r="E535" s="33">
        <f t="shared" si="117"/>
        <v>2046.93</v>
      </c>
      <c r="F535" s="31">
        <f t="shared" si="118"/>
        <v>2613.9299999999998</v>
      </c>
      <c r="G535" s="18">
        <f t="shared" si="120"/>
        <v>2613.9299999999998</v>
      </c>
      <c r="I535" s="13">
        <v>1279.3900000000001</v>
      </c>
      <c r="J535" s="12">
        <f t="shared" si="115"/>
        <v>925</v>
      </c>
      <c r="K535" s="12">
        <f t="shared" si="116"/>
        <v>2046.93</v>
      </c>
    </row>
    <row r="536" spans="1:11" ht="22.5" customHeight="1">
      <c r="A536" s="10" t="s">
        <v>954</v>
      </c>
      <c r="B536" s="2" t="s">
        <v>955</v>
      </c>
      <c r="C536" s="10" t="s">
        <v>18</v>
      </c>
      <c r="D536" s="38">
        <v>1</v>
      </c>
      <c r="E536" s="33">
        <f t="shared" si="117"/>
        <v>4918.99</v>
      </c>
      <c r="F536" s="31">
        <f t="shared" si="118"/>
        <v>6281.55</v>
      </c>
      <c r="G536" s="18">
        <f t="shared" si="120"/>
        <v>6281.55</v>
      </c>
      <c r="I536" s="13">
        <v>3074.51</v>
      </c>
      <c r="J536" s="12">
        <f t="shared" si="115"/>
        <v>2222.87</v>
      </c>
      <c r="K536" s="12">
        <f t="shared" si="116"/>
        <v>4918.99</v>
      </c>
    </row>
    <row r="537" spans="1:11" ht="11.25" customHeight="1">
      <c r="A537" s="14"/>
      <c r="B537" s="14"/>
      <c r="C537" s="14"/>
      <c r="D537" s="39"/>
      <c r="E537" s="34"/>
      <c r="F537" s="34"/>
      <c r="G537" s="26"/>
      <c r="I537" s="15" t="s">
        <v>68</v>
      </c>
      <c r="J537" s="12"/>
      <c r="K537" s="12"/>
    </row>
    <row r="538" spans="1:11" ht="12.75" customHeight="1">
      <c r="A538" s="7" t="s">
        <v>956</v>
      </c>
      <c r="B538" s="8" t="s">
        <v>957</v>
      </c>
      <c r="C538" s="9"/>
      <c r="D538" s="30"/>
      <c r="E538" s="30"/>
      <c r="F538" s="30"/>
      <c r="G538" s="46">
        <f>SUM(G539:G543)</f>
        <v>92280.57</v>
      </c>
      <c r="I538" s="9"/>
      <c r="J538" s="12"/>
      <c r="K538" s="12"/>
    </row>
    <row r="539" spans="1:11" ht="11.25" customHeight="1">
      <c r="A539" s="10" t="s">
        <v>958</v>
      </c>
      <c r="B539" s="11" t="s">
        <v>959</v>
      </c>
      <c r="C539" s="10" t="s">
        <v>960</v>
      </c>
      <c r="D539" s="38">
        <v>313</v>
      </c>
      <c r="E539" s="33">
        <f t="shared" ref="E539:E543" si="121">K539</f>
        <v>30.34</v>
      </c>
      <c r="F539" s="31">
        <f t="shared" ref="F539:F543" si="122">ROUND(E539+(E539*$J$3),2)</f>
        <v>38.74</v>
      </c>
      <c r="G539" s="18">
        <f t="shared" ref="G539" si="123">ROUND(F539*D539,2)</f>
        <v>12125.62</v>
      </c>
      <c r="I539" s="12">
        <v>18.96</v>
      </c>
      <c r="J539" s="12">
        <f t="shared" si="115"/>
        <v>13.71</v>
      </c>
      <c r="K539" s="12">
        <f t="shared" si="116"/>
        <v>30.34</v>
      </c>
    </row>
    <row r="540" spans="1:11" ht="11.25" customHeight="1">
      <c r="A540" s="10" t="s">
        <v>961</v>
      </c>
      <c r="B540" s="11" t="s">
        <v>962</v>
      </c>
      <c r="C540" s="10" t="s">
        <v>960</v>
      </c>
      <c r="D540" s="38">
        <v>313</v>
      </c>
      <c r="E540" s="33">
        <f t="shared" si="121"/>
        <v>56.14</v>
      </c>
      <c r="F540" s="31">
        <f t="shared" si="122"/>
        <v>71.69</v>
      </c>
      <c r="G540" s="18">
        <f t="shared" ref="G540:G543" si="124">ROUND(F540*D540,2)</f>
        <v>22438.97</v>
      </c>
      <c r="I540" s="12">
        <v>35.090000000000003</v>
      </c>
      <c r="J540" s="12">
        <f t="shared" si="115"/>
        <v>25.37</v>
      </c>
      <c r="K540" s="12">
        <f t="shared" si="116"/>
        <v>56.14</v>
      </c>
    </row>
    <row r="541" spans="1:11" ht="11.25" customHeight="1">
      <c r="A541" s="10" t="s">
        <v>963</v>
      </c>
      <c r="B541" s="11" t="s">
        <v>964</v>
      </c>
      <c r="C541" s="10" t="s">
        <v>960</v>
      </c>
      <c r="D541" s="38">
        <v>313</v>
      </c>
      <c r="E541" s="33">
        <f t="shared" si="121"/>
        <v>40.03</v>
      </c>
      <c r="F541" s="31">
        <f t="shared" si="122"/>
        <v>51.12</v>
      </c>
      <c r="G541" s="18">
        <f t="shared" si="124"/>
        <v>16000.56</v>
      </c>
      <c r="I541" s="12">
        <v>25.02</v>
      </c>
      <c r="J541" s="12">
        <f t="shared" si="115"/>
        <v>18.09</v>
      </c>
      <c r="K541" s="12">
        <f t="shared" si="116"/>
        <v>40.03</v>
      </c>
    </row>
    <row r="542" spans="1:11" ht="11.25" customHeight="1">
      <c r="A542" s="10" t="s">
        <v>965</v>
      </c>
      <c r="B542" s="11" t="s">
        <v>966</v>
      </c>
      <c r="C542" s="10" t="s">
        <v>960</v>
      </c>
      <c r="D542" s="38">
        <v>208</v>
      </c>
      <c r="E542" s="33">
        <f t="shared" si="121"/>
        <v>119.08</v>
      </c>
      <c r="F542" s="31">
        <f t="shared" si="122"/>
        <v>152.07</v>
      </c>
      <c r="G542" s="18">
        <f t="shared" si="124"/>
        <v>31630.560000000001</v>
      </c>
      <c r="I542" s="12">
        <v>74.42</v>
      </c>
      <c r="J542" s="12">
        <f t="shared" si="115"/>
        <v>53.81</v>
      </c>
      <c r="K542" s="12">
        <f t="shared" si="116"/>
        <v>119.08</v>
      </c>
    </row>
    <row r="543" spans="1:11" ht="11.25" customHeight="1">
      <c r="A543" s="10" t="s">
        <v>967</v>
      </c>
      <c r="B543" s="11" t="s">
        <v>968</v>
      </c>
      <c r="C543" s="10" t="s">
        <v>960</v>
      </c>
      <c r="D543" s="38">
        <v>313</v>
      </c>
      <c r="E543" s="33">
        <f t="shared" si="121"/>
        <v>25.23</v>
      </c>
      <c r="F543" s="31">
        <f t="shared" si="122"/>
        <v>32.22</v>
      </c>
      <c r="G543" s="18">
        <f t="shared" si="124"/>
        <v>10084.86</v>
      </c>
      <c r="I543" s="12">
        <v>15.77</v>
      </c>
      <c r="J543" s="12">
        <f t="shared" si="115"/>
        <v>11.4</v>
      </c>
      <c r="K543" s="12">
        <f t="shared" si="116"/>
        <v>25.23</v>
      </c>
    </row>
    <row r="544" spans="1:11" ht="10.5" customHeight="1">
      <c r="A544" s="6"/>
      <c r="B544" s="6"/>
      <c r="C544" s="6"/>
      <c r="D544" s="37"/>
      <c r="E544" s="32"/>
      <c r="F544" s="44"/>
      <c r="G544" s="25"/>
      <c r="I544" s="6"/>
    </row>
    <row r="545" spans="1:7" ht="12.75" customHeight="1">
      <c r="A545" s="104" t="s">
        <v>969</v>
      </c>
      <c r="B545" s="105"/>
      <c r="C545" s="105"/>
      <c r="D545" s="105"/>
      <c r="E545" s="106"/>
      <c r="F545" s="20"/>
      <c r="G545" s="46">
        <f>G6+G17+G31+G63+G82+G94+G136+G144+G147+G161+G184+G192+G251+G261+G294+G324+G347+G377+G433+G439+G470+G473+G487+G502+G505+G527+G538</f>
        <v>3176970.4900000007</v>
      </c>
    </row>
  </sheetData>
  <mergeCells count="5">
    <mergeCell ref="A545:E545"/>
    <mergeCell ref="A1:B3"/>
    <mergeCell ref="C1:E2"/>
    <mergeCell ref="G2:G3"/>
    <mergeCell ref="C3:E3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D9FD-16C7-4494-98D1-2CB169698711}">
  <dimension ref="A1:M433"/>
  <sheetViews>
    <sheetView view="pageBreakPreview" zoomScaleNormal="100" zoomScaleSheetLayoutView="100" workbookViewId="0">
      <pane ySplit="5" topLeftCell="A6" activePane="bottomLeft" state="frozen"/>
      <selection pane="bottomLeft" activeCell="A15" sqref="A15"/>
    </sheetView>
  </sheetViews>
  <sheetFormatPr defaultRowHeight="12.75"/>
  <cols>
    <col min="1" max="1" width="6.83203125" customWidth="1"/>
    <col min="2" max="2" width="98" customWidth="1"/>
    <col min="3" max="3" width="10.5" customWidth="1"/>
    <col min="4" max="4" width="14" style="41" customWidth="1"/>
    <col min="5" max="5" width="17.33203125" style="35" customWidth="1"/>
    <col min="6" max="6" width="18.6640625" style="35" bestFit="1" customWidth="1"/>
    <col min="7" max="7" width="18.6640625" style="27" customWidth="1"/>
    <col min="9" max="9" width="17.33203125" customWidth="1"/>
    <col min="10" max="11" width="16.6640625" customWidth="1"/>
    <col min="13" max="13" width="23.33203125" customWidth="1"/>
  </cols>
  <sheetData>
    <row r="1" spans="1:13" ht="22.5" customHeight="1">
      <c r="A1" s="107" t="s">
        <v>0</v>
      </c>
      <c r="B1" s="108"/>
      <c r="C1" s="113" t="s">
        <v>1</v>
      </c>
      <c r="D1" s="114"/>
      <c r="E1" s="115"/>
      <c r="F1" s="1"/>
      <c r="G1" s="45" t="s">
        <v>2</v>
      </c>
      <c r="M1" s="41">
        <f>G433</f>
        <v>1615398.9</v>
      </c>
    </row>
    <row r="2" spans="1:13" ht="11.1" customHeight="1">
      <c r="A2" s="109"/>
      <c r="B2" s="110"/>
      <c r="C2" s="116"/>
      <c r="D2" s="117"/>
      <c r="E2" s="118"/>
      <c r="F2" s="42"/>
      <c r="G2" s="119" t="s">
        <v>3</v>
      </c>
      <c r="J2" s="22" t="s">
        <v>972</v>
      </c>
      <c r="K2" s="22" t="s">
        <v>974</v>
      </c>
    </row>
    <row r="3" spans="1:13" ht="14.25" customHeight="1">
      <c r="A3" s="109"/>
      <c r="B3" s="110"/>
      <c r="C3" s="126" t="s">
        <v>4</v>
      </c>
      <c r="D3" s="127"/>
      <c r="E3" s="128"/>
      <c r="F3" s="48"/>
      <c r="G3" s="125"/>
      <c r="J3" s="23">
        <v>0.27700000000000002</v>
      </c>
      <c r="K3" s="23">
        <v>1.2129000000000001</v>
      </c>
    </row>
    <row r="4" spans="1:13" s="27" customFormat="1" ht="11.25" customHeight="1">
      <c r="A4" s="124" t="s">
        <v>5</v>
      </c>
      <c r="B4" s="124" t="s">
        <v>6</v>
      </c>
      <c r="C4" s="124" t="s">
        <v>7</v>
      </c>
      <c r="D4" s="129" t="s">
        <v>8</v>
      </c>
      <c r="E4" s="129" t="s">
        <v>9</v>
      </c>
      <c r="F4" s="129"/>
      <c r="G4" s="124" t="s">
        <v>10</v>
      </c>
      <c r="I4" s="24" t="s">
        <v>971</v>
      </c>
    </row>
    <row r="5" spans="1:13" s="27" customFormat="1" ht="11.25" customHeight="1">
      <c r="A5" s="124"/>
      <c r="B5" s="124"/>
      <c r="C5" s="124"/>
      <c r="D5" s="129"/>
      <c r="E5" s="49" t="s">
        <v>977</v>
      </c>
      <c r="F5" s="49" t="s">
        <v>978</v>
      </c>
      <c r="G5" s="124"/>
      <c r="I5" s="47"/>
    </row>
    <row r="6" spans="1:13" ht="10.5" customHeight="1">
      <c r="A6" s="6"/>
      <c r="B6" s="6"/>
      <c r="C6" s="6"/>
      <c r="D6" s="37"/>
      <c r="E6" s="29"/>
      <c r="F6" s="29"/>
      <c r="G6" s="25"/>
      <c r="I6" s="6"/>
      <c r="K6" t="s">
        <v>975</v>
      </c>
    </row>
    <row r="7" spans="1:13" ht="12.75" customHeight="1">
      <c r="A7" s="7" t="s">
        <v>11</v>
      </c>
      <c r="B7" s="8" t="s">
        <v>12</v>
      </c>
      <c r="C7" s="9"/>
      <c r="D7" s="30"/>
      <c r="E7" s="30"/>
      <c r="F7" s="30"/>
      <c r="G7" s="46">
        <f>SUM(G8:G13)</f>
        <v>75828.490000000005</v>
      </c>
      <c r="I7" s="9"/>
      <c r="J7" s="9" t="s">
        <v>973</v>
      </c>
      <c r="K7" s="9" t="s">
        <v>973</v>
      </c>
    </row>
    <row r="8" spans="1:13" ht="11.25" customHeight="1">
      <c r="A8" s="10" t="s">
        <v>13</v>
      </c>
      <c r="B8" s="11" t="s">
        <v>14</v>
      </c>
      <c r="C8" s="10" t="s">
        <v>15</v>
      </c>
      <c r="D8" s="38">
        <v>6</v>
      </c>
      <c r="E8" s="31">
        <f>K8</f>
        <v>565.37</v>
      </c>
      <c r="F8" s="31">
        <f>ROUND(E8+(E8*$J$3),2)</f>
        <v>721.98</v>
      </c>
      <c r="G8" s="18">
        <f>ROUND(F8*D8,2)</f>
        <v>4331.88</v>
      </c>
      <c r="I8" s="12">
        <v>353.38</v>
      </c>
      <c r="J8" s="12">
        <f>ROUND(I8-(I8*$J$3),2)</f>
        <v>255.49</v>
      </c>
      <c r="K8" s="12">
        <f>ROUND(J8+(J8*$K$3),2)</f>
        <v>565.37</v>
      </c>
    </row>
    <row r="9" spans="1:13" ht="11.25" customHeight="1">
      <c r="A9" s="10" t="s">
        <v>979</v>
      </c>
      <c r="B9" s="11" t="s">
        <v>17</v>
      </c>
      <c r="C9" s="10" t="s">
        <v>18</v>
      </c>
      <c r="D9" s="38">
        <v>1</v>
      </c>
      <c r="E9" s="31">
        <f t="shared" ref="E9:E13" si="0">K9</f>
        <v>1794.48</v>
      </c>
      <c r="F9" s="31">
        <f t="shared" ref="F9:F13" si="1">ROUND(E9+(E9*$J$3),2)</f>
        <v>2291.5500000000002</v>
      </c>
      <c r="G9" s="18">
        <f t="shared" ref="G9:G13" si="2">ROUND(F9*D9,2)</f>
        <v>2291.5500000000002</v>
      </c>
      <c r="I9" s="13">
        <v>1121.6099999999999</v>
      </c>
      <c r="J9" s="12">
        <f t="shared" ref="J9:J13" si="3">ROUND(I9-(I9*$J$3),2)</f>
        <v>810.92</v>
      </c>
      <c r="K9" s="12">
        <f t="shared" ref="K9:K13" si="4">ROUND(J9+(J9*$K$3),2)</f>
        <v>1794.48</v>
      </c>
    </row>
    <row r="10" spans="1:13" ht="11.25" customHeight="1">
      <c r="A10" s="10" t="s">
        <v>980</v>
      </c>
      <c r="B10" s="11" t="s">
        <v>20</v>
      </c>
      <c r="C10" s="10" t="s">
        <v>18</v>
      </c>
      <c r="D10" s="38">
        <v>1</v>
      </c>
      <c r="E10" s="31">
        <f t="shared" si="0"/>
        <v>2441.1999999999998</v>
      </c>
      <c r="F10" s="31">
        <f t="shared" si="1"/>
        <v>3117.41</v>
      </c>
      <c r="G10" s="18">
        <f t="shared" si="2"/>
        <v>3117.41</v>
      </c>
      <c r="I10" s="13">
        <v>1525.82</v>
      </c>
      <c r="J10" s="12">
        <f t="shared" si="3"/>
        <v>1103.17</v>
      </c>
      <c r="K10" s="12">
        <f t="shared" si="4"/>
        <v>2441.1999999999998</v>
      </c>
    </row>
    <row r="11" spans="1:13" ht="11.25" customHeight="1">
      <c r="A11" s="10" t="s">
        <v>981</v>
      </c>
      <c r="B11" s="11" t="s">
        <v>22</v>
      </c>
      <c r="C11" s="10" t="s">
        <v>18</v>
      </c>
      <c r="D11" s="38">
        <v>1</v>
      </c>
      <c r="E11" s="31">
        <f t="shared" si="0"/>
        <v>420.87</v>
      </c>
      <c r="F11" s="31">
        <f t="shared" si="1"/>
        <v>537.45000000000005</v>
      </c>
      <c r="G11" s="18">
        <f t="shared" si="2"/>
        <v>537.45000000000005</v>
      </c>
      <c r="I11" s="12">
        <v>263.06</v>
      </c>
      <c r="J11" s="12">
        <f t="shared" si="3"/>
        <v>190.19</v>
      </c>
      <c r="K11" s="12">
        <f t="shared" si="4"/>
        <v>420.87</v>
      </c>
    </row>
    <row r="12" spans="1:13" ht="11.25" customHeight="1">
      <c r="A12" s="10" t="s">
        <v>982</v>
      </c>
      <c r="B12" s="11" t="s">
        <v>24</v>
      </c>
      <c r="C12" s="10" t="s">
        <v>15</v>
      </c>
      <c r="D12" s="38">
        <v>40</v>
      </c>
      <c r="E12" s="31">
        <f t="shared" si="0"/>
        <v>562.32000000000005</v>
      </c>
      <c r="F12" s="31">
        <f t="shared" si="1"/>
        <v>718.08</v>
      </c>
      <c r="G12" s="18">
        <f t="shared" si="2"/>
        <v>28723.200000000001</v>
      </c>
      <c r="I12" s="12">
        <v>351.47</v>
      </c>
      <c r="J12" s="12">
        <f t="shared" si="3"/>
        <v>254.11</v>
      </c>
      <c r="K12" s="12">
        <f t="shared" si="4"/>
        <v>562.32000000000005</v>
      </c>
    </row>
    <row r="13" spans="1:13" ht="11.25" customHeight="1">
      <c r="A13" s="10" t="s">
        <v>983</v>
      </c>
      <c r="B13" s="11" t="s">
        <v>31</v>
      </c>
      <c r="C13" s="10" t="s">
        <v>15</v>
      </c>
      <c r="D13" s="38">
        <v>100</v>
      </c>
      <c r="E13" s="31">
        <f t="shared" si="0"/>
        <v>288.39</v>
      </c>
      <c r="F13" s="31">
        <f t="shared" si="1"/>
        <v>368.27</v>
      </c>
      <c r="G13" s="18">
        <f t="shared" si="2"/>
        <v>36827</v>
      </c>
      <c r="I13" s="12">
        <v>180.25</v>
      </c>
      <c r="J13" s="12">
        <f t="shared" si="3"/>
        <v>130.32</v>
      </c>
      <c r="K13" s="12">
        <f t="shared" si="4"/>
        <v>288.39</v>
      </c>
    </row>
    <row r="14" spans="1:13" ht="11.1" customHeight="1">
      <c r="A14" s="14"/>
      <c r="B14" s="14"/>
      <c r="C14" s="14"/>
      <c r="D14" s="39"/>
      <c r="E14" s="32"/>
      <c r="F14" s="32"/>
      <c r="G14" s="26"/>
      <c r="I14" s="14"/>
      <c r="J14" s="12"/>
      <c r="K14" s="12"/>
    </row>
    <row r="15" spans="1:13" ht="12.75" customHeight="1">
      <c r="A15" s="7" t="s">
        <v>124</v>
      </c>
      <c r="B15" s="8" t="s">
        <v>125</v>
      </c>
      <c r="C15" s="9"/>
      <c r="D15" s="30"/>
      <c r="E15" s="30"/>
      <c r="F15" s="30"/>
      <c r="G15" s="46">
        <f>SUM(G16:G19)</f>
        <v>15037.58</v>
      </c>
      <c r="I15" s="9"/>
      <c r="J15" s="12"/>
      <c r="K15" s="12"/>
    </row>
    <row r="16" spans="1:13" ht="11.25" customHeight="1">
      <c r="A16" s="14"/>
      <c r="B16" s="4" t="s">
        <v>126</v>
      </c>
      <c r="C16" s="14"/>
      <c r="D16" s="39"/>
      <c r="E16" s="32"/>
      <c r="F16" s="32"/>
      <c r="G16" s="26"/>
      <c r="I16" s="14"/>
      <c r="J16" s="12"/>
      <c r="K16" s="12"/>
    </row>
    <row r="17" spans="1:11" ht="11.25" customHeight="1">
      <c r="A17" s="10" t="s">
        <v>127</v>
      </c>
      <c r="B17" s="11" t="s">
        <v>128</v>
      </c>
      <c r="C17" s="10" t="s">
        <v>15</v>
      </c>
      <c r="D17" s="38">
        <v>5.14</v>
      </c>
      <c r="E17" s="33">
        <f>K17</f>
        <v>165.39</v>
      </c>
      <c r="F17" s="31">
        <f t="shared" ref="F17:F19" si="5">ROUND(E17+(E17*$J$3),2)</f>
        <v>211.2</v>
      </c>
      <c r="G17" s="18">
        <f t="shared" ref="G17" si="6">ROUND(F17*D17,2)</f>
        <v>1085.57</v>
      </c>
      <c r="I17" s="12">
        <v>103.37</v>
      </c>
      <c r="J17" s="12">
        <f t="shared" ref="J17" si="7">ROUND(I17-(I17*$J$3),2)</f>
        <v>74.739999999999995</v>
      </c>
      <c r="K17" s="12">
        <f t="shared" ref="K17:K61" si="8">ROUND(J17+(J17*$K$3),2)</f>
        <v>165.39</v>
      </c>
    </row>
    <row r="18" spans="1:11" ht="11.25" customHeight="1">
      <c r="A18" s="14"/>
      <c r="B18" s="4" t="s">
        <v>129</v>
      </c>
      <c r="C18" s="14"/>
      <c r="D18" s="39"/>
      <c r="E18" s="33"/>
      <c r="F18" s="31"/>
      <c r="G18" s="18"/>
      <c r="I18" s="15" t="s">
        <v>68</v>
      </c>
      <c r="J18" s="12"/>
      <c r="K18" s="12"/>
    </row>
    <row r="19" spans="1:11" ht="11.25" customHeight="1">
      <c r="A19" s="50" t="s">
        <v>984</v>
      </c>
      <c r="B19" s="11" t="s">
        <v>139</v>
      </c>
      <c r="C19" s="10" t="s">
        <v>15</v>
      </c>
      <c r="D19" s="38">
        <v>11.32</v>
      </c>
      <c r="E19" s="33">
        <f>K19</f>
        <v>965.16</v>
      </c>
      <c r="F19" s="31">
        <f t="shared" si="5"/>
        <v>1232.51</v>
      </c>
      <c r="G19" s="18">
        <f t="shared" ref="G19" si="9">ROUND(F19*D19,2)</f>
        <v>13952.01</v>
      </c>
      <c r="I19" s="12">
        <v>603.25</v>
      </c>
      <c r="J19" s="12">
        <f t="shared" ref="J19:J29" si="10">ROUND(I19-(I19*$J$3),2)</f>
        <v>436.15</v>
      </c>
      <c r="K19" s="12">
        <f t="shared" si="8"/>
        <v>965.16</v>
      </c>
    </row>
    <row r="20" spans="1:11" ht="10.5" customHeight="1">
      <c r="A20" s="14"/>
      <c r="B20" s="14"/>
      <c r="C20" s="14"/>
      <c r="D20" s="39"/>
      <c r="E20" s="32"/>
      <c r="F20" s="32"/>
      <c r="G20" s="26"/>
      <c r="I20" s="14"/>
      <c r="J20" s="12"/>
      <c r="K20" s="12"/>
    </row>
    <row r="21" spans="1:11" ht="12.75" customHeight="1">
      <c r="A21" s="7" t="s">
        <v>143</v>
      </c>
      <c r="B21" s="8" t="s">
        <v>144</v>
      </c>
      <c r="C21" s="9"/>
      <c r="D21" s="30"/>
      <c r="E21" s="30"/>
      <c r="F21" s="30"/>
      <c r="G21" s="46">
        <f>SUM(G22:G61)</f>
        <v>285601.71000000002</v>
      </c>
      <c r="I21" s="9"/>
      <c r="J21" s="12"/>
      <c r="K21" s="12"/>
    </row>
    <row r="22" spans="1:11" ht="11.25" customHeight="1">
      <c r="A22" s="14"/>
      <c r="B22" s="4" t="s">
        <v>145</v>
      </c>
      <c r="C22" s="14"/>
      <c r="D22" s="39"/>
      <c r="E22" s="32"/>
      <c r="F22" s="32"/>
      <c r="G22" s="26"/>
      <c r="I22" s="14"/>
      <c r="J22" s="12"/>
      <c r="K22" s="12"/>
    </row>
    <row r="23" spans="1:11" ht="11.25" customHeight="1">
      <c r="A23" s="10" t="s">
        <v>146</v>
      </c>
      <c r="B23" s="11" t="s">
        <v>147</v>
      </c>
      <c r="C23" s="10" t="s">
        <v>18</v>
      </c>
      <c r="D23" s="38">
        <v>6</v>
      </c>
      <c r="E23" s="33">
        <f t="shared" ref="E23:E31" si="11">K23</f>
        <v>565.84</v>
      </c>
      <c r="F23" s="31">
        <f t="shared" ref="F23:F61" si="12">ROUND(E23+(E23*$J$3),2)</f>
        <v>722.58</v>
      </c>
      <c r="G23" s="18">
        <f t="shared" ref="G23:G61" si="13">ROUND(F23*D23,2)</f>
        <v>4335.4799999999996</v>
      </c>
      <c r="I23" s="12">
        <v>353.67</v>
      </c>
      <c r="J23" s="12">
        <f t="shared" si="10"/>
        <v>255.7</v>
      </c>
      <c r="K23" s="12">
        <f t="shared" si="8"/>
        <v>565.84</v>
      </c>
    </row>
    <row r="24" spans="1:11" ht="11.25" customHeight="1">
      <c r="A24" s="10" t="s">
        <v>148</v>
      </c>
      <c r="B24" s="11" t="s">
        <v>149</v>
      </c>
      <c r="C24" s="10" t="s">
        <v>18</v>
      </c>
      <c r="D24" s="38">
        <v>3</v>
      </c>
      <c r="E24" s="33">
        <f t="shared" si="11"/>
        <v>1790.88</v>
      </c>
      <c r="F24" s="31">
        <f t="shared" si="12"/>
        <v>2286.9499999999998</v>
      </c>
      <c r="G24" s="18">
        <f t="shared" si="13"/>
        <v>6860.85</v>
      </c>
      <c r="I24" s="13">
        <v>1119.3499999999999</v>
      </c>
      <c r="J24" s="12">
        <f t="shared" si="10"/>
        <v>809.29</v>
      </c>
      <c r="K24" s="12">
        <f t="shared" si="8"/>
        <v>1790.88</v>
      </c>
    </row>
    <row r="25" spans="1:11" ht="11.25" customHeight="1">
      <c r="A25" s="10" t="s">
        <v>150</v>
      </c>
      <c r="B25" s="11" t="s">
        <v>151</v>
      </c>
      <c r="C25" s="10" t="s">
        <v>18</v>
      </c>
      <c r="D25" s="38">
        <v>3</v>
      </c>
      <c r="E25" s="33">
        <f t="shared" si="11"/>
        <v>575.27</v>
      </c>
      <c r="F25" s="31">
        <f t="shared" si="12"/>
        <v>734.62</v>
      </c>
      <c r="G25" s="18">
        <f t="shared" si="13"/>
        <v>2203.86</v>
      </c>
      <c r="I25" s="12">
        <v>359.56</v>
      </c>
      <c r="J25" s="12">
        <f t="shared" si="10"/>
        <v>259.95999999999998</v>
      </c>
      <c r="K25" s="12">
        <f t="shared" si="8"/>
        <v>575.27</v>
      </c>
    </row>
    <row r="26" spans="1:11" ht="11.25" customHeight="1">
      <c r="A26" s="10" t="s">
        <v>152</v>
      </c>
      <c r="B26" s="11" t="s">
        <v>153</v>
      </c>
      <c r="C26" s="10" t="s">
        <v>18</v>
      </c>
      <c r="D26" s="38">
        <v>6</v>
      </c>
      <c r="E26" s="33">
        <f t="shared" si="11"/>
        <v>844.86</v>
      </c>
      <c r="F26" s="31">
        <f t="shared" si="12"/>
        <v>1078.8900000000001</v>
      </c>
      <c r="G26" s="18">
        <f t="shared" si="13"/>
        <v>6473.34</v>
      </c>
      <c r="I26" s="12">
        <v>528.07000000000005</v>
      </c>
      <c r="J26" s="12">
        <f t="shared" si="10"/>
        <v>381.79</v>
      </c>
      <c r="K26" s="12">
        <f t="shared" si="8"/>
        <v>844.86</v>
      </c>
    </row>
    <row r="27" spans="1:11" ht="21" customHeight="1">
      <c r="A27" s="10" t="s">
        <v>154</v>
      </c>
      <c r="B27" s="11" t="s">
        <v>155</v>
      </c>
      <c r="C27" s="10" t="s">
        <v>18</v>
      </c>
      <c r="D27" s="38">
        <v>5</v>
      </c>
      <c r="E27" s="33">
        <f t="shared" si="11"/>
        <v>884.36</v>
      </c>
      <c r="F27" s="31">
        <f t="shared" si="12"/>
        <v>1129.33</v>
      </c>
      <c r="G27" s="18">
        <f t="shared" si="13"/>
        <v>5646.65</v>
      </c>
      <c r="I27" s="12">
        <v>552.75</v>
      </c>
      <c r="J27" s="12">
        <f t="shared" si="10"/>
        <v>399.64</v>
      </c>
      <c r="K27" s="12">
        <f t="shared" si="8"/>
        <v>884.36</v>
      </c>
    </row>
    <row r="28" spans="1:11" ht="22.5" customHeight="1">
      <c r="A28" s="10" t="s">
        <v>156</v>
      </c>
      <c r="B28" s="2" t="s">
        <v>157</v>
      </c>
      <c r="C28" s="10" t="s">
        <v>18</v>
      </c>
      <c r="D28" s="38">
        <v>8</v>
      </c>
      <c r="E28" s="33">
        <f t="shared" si="11"/>
        <v>502.13</v>
      </c>
      <c r="F28" s="31">
        <f t="shared" si="12"/>
        <v>641.22</v>
      </c>
      <c r="G28" s="18">
        <f t="shared" si="13"/>
        <v>5129.76</v>
      </c>
      <c r="I28" s="12">
        <v>313.85000000000002</v>
      </c>
      <c r="J28" s="12">
        <f t="shared" si="10"/>
        <v>226.91</v>
      </c>
      <c r="K28" s="12">
        <f t="shared" si="8"/>
        <v>502.13</v>
      </c>
    </row>
    <row r="29" spans="1:11" ht="11.25" customHeight="1">
      <c r="A29" s="10" t="s">
        <v>158</v>
      </c>
      <c r="B29" s="11" t="s">
        <v>159</v>
      </c>
      <c r="C29" s="10" t="s">
        <v>15</v>
      </c>
      <c r="D29" s="38">
        <v>15.4</v>
      </c>
      <c r="E29" s="33">
        <f t="shared" si="11"/>
        <v>181.46</v>
      </c>
      <c r="F29" s="31">
        <f t="shared" si="12"/>
        <v>231.72</v>
      </c>
      <c r="G29" s="18">
        <f t="shared" si="13"/>
        <v>3568.49</v>
      </c>
      <c r="I29" s="12">
        <v>113.41</v>
      </c>
      <c r="J29" s="12">
        <f t="shared" si="10"/>
        <v>82</v>
      </c>
      <c r="K29" s="12">
        <f t="shared" si="8"/>
        <v>181.46</v>
      </c>
    </row>
    <row r="30" spans="1:11" ht="11.25" customHeight="1">
      <c r="A30" s="14"/>
      <c r="B30" s="4" t="s">
        <v>160</v>
      </c>
      <c r="C30" s="14"/>
      <c r="D30" s="39"/>
      <c r="E30" s="33">
        <f t="shared" si="11"/>
        <v>0</v>
      </c>
      <c r="F30" s="31"/>
      <c r="G30" s="18"/>
      <c r="I30" s="15" t="s">
        <v>68</v>
      </c>
      <c r="J30" s="12"/>
      <c r="K30" s="12"/>
    </row>
    <row r="31" spans="1:11" ht="11.25" customHeight="1">
      <c r="A31" s="10" t="s">
        <v>161</v>
      </c>
      <c r="B31" s="11" t="s">
        <v>162</v>
      </c>
      <c r="C31" s="10" t="s">
        <v>18</v>
      </c>
      <c r="D31" s="38">
        <v>31</v>
      </c>
      <c r="E31" s="33">
        <f t="shared" si="11"/>
        <v>126.89</v>
      </c>
      <c r="F31" s="31">
        <f t="shared" si="12"/>
        <v>162.04</v>
      </c>
      <c r="G31" s="18">
        <f t="shared" si="13"/>
        <v>5023.24</v>
      </c>
      <c r="I31" s="12">
        <v>79.31</v>
      </c>
      <c r="J31" s="12">
        <f t="shared" ref="J31:J46" si="14">ROUND(I31-(I31*$J$3),2)</f>
        <v>57.34</v>
      </c>
      <c r="K31" s="12">
        <f t="shared" si="8"/>
        <v>126.89</v>
      </c>
    </row>
    <row r="32" spans="1:11" ht="11.25" customHeight="1">
      <c r="A32" s="14"/>
      <c r="B32" s="4" t="s">
        <v>163</v>
      </c>
      <c r="C32" s="14"/>
      <c r="D32" s="39"/>
      <c r="E32" s="33"/>
      <c r="F32" s="31"/>
      <c r="G32" s="18"/>
      <c r="I32" s="15" t="s">
        <v>68</v>
      </c>
      <c r="J32" s="12"/>
      <c r="K32" s="12"/>
    </row>
    <row r="33" spans="1:11" ht="20.100000000000001" customHeight="1">
      <c r="A33" s="10" t="s">
        <v>164</v>
      </c>
      <c r="B33" s="11" t="s">
        <v>165</v>
      </c>
      <c r="C33" s="10" t="s">
        <v>15</v>
      </c>
      <c r="D33" s="38">
        <v>2.1</v>
      </c>
      <c r="E33" s="33">
        <f>K33</f>
        <v>653.29</v>
      </c>
      <c r="F33" s="31">
        <f t="shared" si="12"/>
        <v>834.25</v>
      </c>
      <c r="G33" s="18">
        <f t="shared" si="13"/>
        <v>1751.93</v>
      </c>
      <c r="I33" s="12">
        <v>408.33</v>
      </c>
      <c r="J33" s="12">
        <f t="shared" si="14"/>
        <v>295.22000000000003</v>
      </c>
      <c r="K33" s="12">
        <f t="shared" si="8"/>
        <v>653.29</v>
      </c>
    </row>
    <row r="34" spans="1:11" ht="21" customHeight="1">
      <c r="A34" s="10" t="s">
        <v>166</v>
      </c>
      <c r="B34" s="11" t="s">
        <v>167</v>
      </c>
      <c r="C34" s="10" t="s">
        <v>15</v>
      </c>
      <c r="D34" s="38">
        <v>1.68</v>
      </c>
      <c r="E34" s="33">
        <f>K34</f>
        <v>653.29</v>
      </c>
      <c r="F34" s="31">
        <f t="shared" si="12"/>
        <v>834.25</v>
      </c>
      <c r="G34" s="18">
        <f t="shared" si="13"/>
        <v>1401.54</v>
      </c>
      <c r="I34" s="12">
        <v>408.33</v>
      </c>
      <c r="J34" s="12">
        <f t="shared" si="14"/>
        <v>295.22000000000003</v>
      </c>
      <c r="K34" s="12">
        <f t="shared" si="8"/>
        <v>653.29</v>
      </c>
    </row>
    <row r="35" spans="1:11" ht="20.100000000000001" customHeight="1">
      <c r="A35" s="10" t="s">
        <v>168</v>
      </c>
      <c r="B35" s="11" t="s">
        <v>169</v>
      </c>
      <c r="C35" s="10" t="s">
        <v>15</v>
      </c>
      <c r="D35" s="38">
        <v>3.36</v>
      </c>
      <c r="E35" s="33">
        <f>K35</f>
        <v>653.29</v>
      </c>
      <c r="F35" s="31">
        <f t="shared" si="12"/>
        <v>834.25</v>
      </c>
      <c r="G35" s="18">
        <f t="shared" si="13"/>
        <v>2803.08</v>
      </c>
      <c r="I35" s="12">
        <v>408.33</v>
      </c>
      <c r="J35" s="12">
        <f t="shared" si="14"/>
        <v>295.22000000000003</v>
      </c>
      <c r="K35" s="12">
        <f t="shared" si="8"/>
        <v>653.29</v>
      </c>
    </row>
    <row r="36" spans="1:11" ht="11.25" customHeight="1">
      <c r="A36" s="10" t="s">
        <v>170</v>
      </c>
      <c r="B36" s="11" t="s">
        <v>171</v>
      </c>
      <c r="C36" s="10" t="s">
        <v>18</v>
      </c>
      <c r="D36" s="38">
        <v>7</v>
      </c>
      <c r="E36" s="33">
        <f>K36</f>
        <v>3187.33</v>
      </c>
      <c r="F36" s="31">
        <f t="shared" si="12"/>
        <v>4070.22</v>
      </c>
      <c r="G36" s="18">
        <f t="shared" si="13"/>
        <v>28491.54</v>
      </c>
      <c r="I36" s="13">
        <v>1992.17</v>
      </c>
      <c r="J36" s="12">
        <f t="shared" si="14"/>
        <v>1440.34</v>
      </c>
      <c r="K36" s="12">
        <f t="shared" si="8"/>
        <v>3187.33</v>
      </c>
    </row>
    <row r="37" spans="1:11" ht="11.25" customHeight="1">
      <c r="A37" s="10" t="s">
        <v>172</v>
      </c>
      <c r="B37" s="11" t="s">
        <v>173</v>
      </c>
      <c r="C37" s="10" t="s">
        <v>15</v>
      </c>
      <c r="D37" s="38">
        <v>2.2200000000000002</v>
      </c>
      <c r="E37" s="33">
        <f>K37</f>
        <v>650.77</v>
      </c>
      <c r="F37" s="31">
        <f t="shared" si="12"/>
        <v>831.03</v>
      </c>
      <c r="G37" s="18">
        <f t="shared" si="13"/>
        <v>1844.89</v>
      </c>
      <c r="I37" s="12">
        <v>406.75</v>
      </c>
      <c r="J37" s="12">
        <f t="shared" si="14"/>
        <v>294.08</v>
      </c>
      <c r="K37" s="12">
        <f t="shared" si="8"/>
        <v>650.77</v>
      </c>
    </row>
    <row r="38" spans="1:11" ht="11.25" customHeight="1">
      <c r="A38" s="14"/>
      <c r="B38" s="4" t="s">
        <v>174</v>
      </c>
      <c r="C38" s="14"/>
      <c r="D38" s="39"/>
      <c r="E38" s="33"/>
      <c r="F38" s="31"/>
      <c r="G38" s="18"/>
      <c r="I38" s="15" t="s">
        <v>68</v>
      </c>
      <c r="J38" s="12"/>
      <c r="K38" s="12"/>
    </row>
    <row r="39" spans="1:11" ht="11.25" customHeight="1">
      <c r="A39" s="10" t="s">
        <v>175</v>
      </c>
      <c r="B39" s="11" t="s">
        <v>176</v>
      </c>
      <c r="C39" s="10" t="s">
        <v>18</v>
      </c>
      <c r="D39" s="38">
        <v>1</v>
      </c>
      <c r="E39" s="33">
        <f>K39</f>
        <v>3187.33</v>
      </c>
      <c r="F39" s="31">
        <f t="shared" si="12"/>
        <v>4070.22</v>
      </c>
      <c r="G39" s="18">
        <f t="shared" si="13"/>
        <v>4070.22</v>
      </c>
      <c r="I39" s="13">
        <v>1992.17</v>
      </c>
      <c r="J39" s="12">
        <f t="shared" si="14"/>
        <v>1440.34</v>
      </c>
      <c r="K39" s="12">
        <f t="shared" si="8"/>
        <v>3187.33</v>
      </c>
    </row>
    <row r="40" spans="1:11" ht="11.25" customHeight="1">
      <c r="A40" s="14"/>
      <c r="B40" s="4" t="s">
        <v>177</v>
      </c>
      <c r="C40" s="14"/>
      <c r="D40" s="39"/>
      <c r="E40" s="33"/>
      <c r="F40" s="31">
        <f t="shared" si="12"/>
        <v>0</v>
      </c>
      <c r="G40" s="18">
        <f t="shared" si="13"/>
        <v>0</v>
      </c>
      <c r="I40" s="15" t="s">
        <v>68</v>
      </c>
      <c r="J40" s="12"/>
      <c r="K40" s="12"/>
    </row>
    <row r="41" spans="1:11" ht="11.25" customHeight="1">
      <c r="A41" s="10" t="s">
        <v>178</v>
      </c>
      <c r="B41" s="11" t="s">
        <v>179</v>
      </c>
      <c r="C41" s="10" t="s">
        <v>15</v>
      </c>
      <c r="D41" s="38">
        <v>0.88</v>
      </c>
      <c r="E41" s="33">
        <f t="shared" ref="E41:E53" si="15">K41</f>
        <v>654.79999999999995</v>
      </c>
      <c r="F41" s="31">
        <f t="shared" si="12"/>
        <v>836.18</v>
      </c>
      <c r="G41" s="18">
        <f t="shared" si="13"/>
        <v>735.84</v>
      </c>
      <c r="I41" s="12">
        <v>409.27</v>
      </c>
      <c r="J41" s="12">
        <f t="shared" si="14"/>
        <v>295.89999999999998</v>
      </c>
      <c r="K41" s="12">
        <f t="shared" si="8"/>
        <v>654.79999999999995</v>
      </c>
    </row>
    <row r="42" spans="1:11" ht="11.25" customHeight="1">
      <c r="A42" s="10" t="s">
        <v>180</v>
      </c>
      <c r="B42" s="11" t="s">
        <v>181</v>
      </c>
      <c r="C42" s="10" t="s">
        <v>15</v>
      </c>
      <c r="D42" s="38">
        <v>2.15</v>
      </c>
      <c r="E42" s="33">
        <f t="shared" si="15"/>
        <v>654.79999999999995</v>
      </c>
      <c r="F42" s="31">
        <f t="shared" si="12"/>
        <v>836.18</v>
      </c>
      <c r="G42" s="18">
        <f t="shared" si="13"/>
        <v>1797.79</v>
      </c>
      <c r="I42" s="12">
        <v>409.27</v>
      </c>
      <c r="J42" s="12">
        <f t="shared" si="14"/>
        <v>295.89999999999998</v>
      </c>
      <c r="K42" s="12">
        <f t="shared" si="8"/>
        <v>654.79999999999995</v>
      </c>
    </row>
    <row r="43" spans="1:11" ht="11.25" customHeight="1">
      <c r="A43" s="10" t="s">
        <v>182</v>
      </c>
      <c r="B43" s="11" t="s">
        <v>183</v>
      </c>
      <c r="C43" s="10" t="s">
        <v>15</v>
      </c>
      <c r="D43" s="38">
        <v>1.61</v>
      </c>
      <c r="E43" s="33">
        <f t="shared" si="15"/>
        <v>576.70000000000005</v>
      </c>
      <c r="F43" s="31">
        <f t="shared" si="12"/>
        <v>736.45</v>
      </c>
      <c r="G43" s="18">
        <f t="shared" si="13"/>
        <v>1185.68</v>
      </c>
      <c r="I43" s="12">
        <v>360.46</v>
      </c>
      <c r="J43" s="12">
        <f t="shared" si="14"/>
        <v>260.61</v>
      </c>
      <c r="K43" s="12">
        <f t="shared" si="8"/>
        <v>576.70000000000005</v>
      </c>
    </row>
    <row r="44" spans="1:11" ht="11.25" customHeight="1">
      <c r="A44" s="10" t="s">
        <v>184</v>
      </c>
      <c r="B44" s="11" t="s">
        <v>185</v>
      </c>
      <c r="C44" s="10" t="s">
        <v>15</v>
      </c>
      <c r="D44" s="38">
        <v>2.73</v>
      </c>
      <c r="E44" s="33">
        <f t="shared" si="15"/>
        <v>654.79999999999995</v>
      </c>
      <c r="F44" s="31">
        <f t="shared" si="12"/>
        <v>836.18</v>
      </c>
      <c r="G44" s="18">
        <f t="shared" si="13"/>
        <v>2282.77</v>
      </c>
      <c r="I44" s="12">
        <v>409.27</v>
      </c>
      <c r="J44" s="12">
        <f t="shared" si="14"/>
        <v>295.89999999999998</v>
      </c>
      <c r="K44" s="12">
        <f t="shared" si="8"/>
        <v>654.79999999999995</v>
      </c>
    </row>
    <row r="45" spans="1:11" ht="22.5" customHeight="1">
      <c r="A45" s="10" t="s">
        <v>186</v>
      </c>
      <c r="B45" s="2" t="s">
        <v>187</v>
      </c>
      <c r="C45" s="10" t="s">
        <v>15</v>
      </c>
      <c r="D45" s="38">
        <v>1.05</v>
      </c>
      <c r="E45" s="33">
        <f t="shared" si="15"/>
        <v>697.59</v>
      </c>
      <c r="F45" s="31">
        <f t="shared" si="12"/>
        <v>890.82</v>
      </c>
      <c r="G45" s="18">
        <f t="shared" si="13"/>
        <v>935.36</v>
      </c>
      <c r="I45" s="12">
        <v>436.02</v>
      </c>
      <c r="J45" s="12">
        <f t="shared" si="14"/>
        <v>315.24</v>
      </c>
      <c r="K45" s="12">
        <f t="shared" si="8"/>
        <v>697.59</v>
      </c>
    </row>
    <row r="46" spans="1:11" ht="22.5" customHeight="1">
      <c r="A46" s="10" t="s">
        <v>188</v>
      </c>
      <c r="B46" s="2" t="s">
        <v>189</v>
      </c>
      <c r="C46" s="10" t="s">
        <v>15</v>
      </c>
      <c r="D46" s="38">
        <v>12.6</v>
      </c>
      <c r="E46" s="33">
        <f t="shared" si="15"/>
        <v>697.59</v>
      </c>
      <c r="F46" s="31">
        <f t="shared" si="12"/>
        <v>890.82</v>
      </c>
      <c r="G46" s="18">
        <f t="shared" si="13"/>
        <v>11224.33</v>
      </c>
      <c r="I46" s="12">
        <v>436.02</v>
      </c>
      <c r="J46" s="12">
        <f t="shared" si="14"/>
        <v>315.24</v>
      </c>
      <c r="K46" s="12">
        <f t="shared" si="8"/>
        <v>697.59</v>
      </c>
    </row>
    <row r="47" spans="1:11" ht="22.5" customHeight="1">
      <c r="A47" s="10" t="s">
        <v>190</v>
      </c>
      <c r="B47" s="2" t="s">
        <v>191</v>
      </c>
      <c r="C47" s="10" t="s">
        <v>15</v>
      </c>
      <c r="D47" s="38">
        <v>8.4</v>
      </c>
      <c r="E47" s="33">
        <f t="shared" si="15"/>
        <v>697.59</v>
      </c>
      <c r="F47" s="31">
        <f t="shared" si="12"/>
        <v>890.82</v>
      </c>
      <c r="G47" s="18">
        <f t="shared" si="13"/>
        <v>7482.89</v>
      </c>
      <c r="I47" s="12">
        <v>436.02</v>
      </c>
      <c r="J47" s="12">
        <f t="shared" ref="J47:J61" si="16">ROUND(I47-(I47*$J$3),2)</f>
        <v>315.24</v>
      </c>
      <c r="K47" s="12">
        <f t="shared" si="8"/>
        <v>697.59</v>
      </c>
    </row>
    <row r="48" spans="1:11" ht="22.5" customHeight="1">
      <c r="A48" s="10" t="s">
        <v>192</v>
      </c>
      <c r="B48" s="2" t="s">
        <v>193</v>
      </c>
      <c r="C48" s="10" t="s">
        <v>15</v>
      </c>
      <c r="D48" s="38">
        <v>6.3</v>
      </c>
      <c r="E48" s="33">
        <f t="shared" si="15"/>
        <v>697.59</v>
      </c>
      <c r="F48" s="31">
        <f t="shared" si="12"/>
        <v>890.82</v>
      </c>
      <c r="G48" s="18">
        <f t="shared" si="13"/>
        <v>5612.17</v>
      </c>
      <c r="I48" s="12">
        <v>436.02</v>
      </c>
      <c r="J48" s="12">
        <f t="shared" si="16"/>
        <v>315.24</v>
      </c>
      <c r="K48" s="12">
        <f t="shared" si="8"/>
        <v>697.59</v>
      </c>
    </row>
    <row r="49" spans="1:11" ht="22.5" customHeight="1">
      <c r="A49" s="10" t="s">
        <v>194</v>
      </c>
      <c r="B49" s="2" t="s">
        <v>195</v>
      </c>
      <c r="C49" s="10" t="s">
        <v>15</v>
      </c>
      <c r="D49" s="38">
        <v>1.05</v>
      </c>
      <c r="E49" s="33">
        <f t="shared" si="15"/>
        <v>697.59</v>
      </c>
      <c r="F49" s="31">
        <f t="shared" si="12"/>
        <v>890.82</v>
      </c>
      <c r="G49" s="18">
        <f t="shared" si="13"/>
        <v>935.36</v>
      </c>
      <c r="I49" s="12">
        <v>436.02</v>
      </c>
      <c r="J49" s="12">
        <f t="shared" si="16"/>
        <v>315.24</v>
      </c>
      <c r="K49" s="12">
        <f t="shared" si="8"/>
        <v>697.59</v>
      </c>
    </row>
    <row r="50" spans="1:11" ht="22.5" customHeight="1">
      <c r="A50" s="10" t="s">
        <v>196</v>
      </c>
      <c r="B50" s="2" t="s">
        <v>197</v>
      </c>
      <c r="C50" s="10" t="s">
        <v>15</v>
      </c>
      <c r="D50" s="38">
        <v>5.25</v>
      </c>
      <c r="E50" s="33">
        <f t="shared" si="15"/>
        <v>697.59</v>
      </c>
      <c r="F50" s="31">
        <f t="shared" si="12"/>
        <v>890.82</v>
      </c>
      <c r="G50" s="18">
        <f t="shared" si="13"/>
        <v>4676.8100000000004</v>
      </c>
      <c r="I50" s="12">
        <v>436.02</v>
      </c>
      <c r="J50" s="12">
        <f t="shared" si="16"/>
        <v>315.24</v>
      </c>
      <c r="K50" s="12">
        <f t="shared" si="8"/>
        <v>697.59</v>
      </c>
    </row>
    <row r="51" spans="1:11" ht="22.5" customHeight="1">
      <c r="A51" s="10" t="s">
        <v>198</v>
      </c>
      <c r="B51" s="2" t="s">
        <v>199</v>
      </c>
      <c r="C51" s="10" t="s">
        <v>15</v>
      </c>
      <c r="D51" s="38">
        <v>4.2</v>
      </c>
      <c r="E51" s="33">
        <f t="shared" si="15"/>
        <v>697.59</v>
      </c>
      <c r="F51" s="31">
        <f t="shared" si="12"/>
        <v>890.82</v>
      </c>
      <c r="G51" s="18">
        <f t="shared" si="13"/>
        <v>3741.44</v>
      </c>
      <c r="I51" s="12">
        <v>436.02</v>
      </c>
      <c r="J51" s="12">
        <f t="shared" si="16"/>
        <v>315.24</v>
      </c>
      <c r="K51" s="12">
        <f t="shared" si="8"/>
        <v>697.59</v>
      </c>
    </row>
    <row r="52" spans="1:11" ht="22.5" customHeight="1">
      <c r="A52" s="10" t="s">
        <v>200</v>
      </c>
      <c r="B52" s="2" t="s">
        <v>201</v>
      </c>
      <c r="C52" s="10" t="s">
        <v>15</v>
      </c>
      <c r="D52" s="38">
        <v>16.8</v>
      </c>
      <c r="E52" s="33">
        <f t="shared" si="15"/>
        <v>697.59</v>
      </c>
      <c r="F52" s="31">
        <f t="shared" si="12"/>
        <v>890.82</v>
      </c>
      <c r="G52" s="18">
        <f t="shared" si="13"/>
        <v>14965.78</v>
      </c>
      <c r="I52" s="12">
        <v>436.02</v>
      </c>
      <c r="J52" s="12">
        <f t="shared" si="16"/>
        <v>315.24</v>
      </c>
      <c r="K52" s="12">
        <f t="shared" si="8"/>
        <v>697.59</v>
      </c>
    </row>
    <row r="53" spans="1:11" ht="11.25" customHeight="1">
      <c r="A53" s="10" t="s">
        <v>202</v>
      </c>
      <c r="B53" s="11" t="s">
        <v>203</v>
      </c>
      <c r="C53" s="10" t="s">
        <v>15</v>
      </c>
      <c r="D53" s="38">
        <v>1.88</v>
      </c>
      <c r="E53" s="33">
        <f t="shared" si="15"/>
        <v>103.7</v>
      </c>
      <c r="F53" s="31">
        <f t="shared" si="12"/>
        <v>132.41999999999999</v>
      </c>
      <c r="G53" s="18">
        <f t="shared" si="13"/>
        <v>248.95</v>
      </c>
      <c r="I53" s="12">
        <v>64.819999999999993</v>
      </c>
      <c r="J53" s="12">
        <f t="shared" si="16"/>
        <v>46.86</v>
      </c>
      <c r="K53" s="12">
        <f t="shared" si="8"/>
        <v>103.7</v>
      </c>
    </row>
    <row r="54" spans="1:11" ht="11.25" customHeight="1">
      <c r="A54" s="14"/>
      <c r="B54" s="4" t="s">
        <v>204</v>
      </c>
      <c r="C54" s="14"/>
      <c r="D54" s="39"/>
      <c r="E54" s="33"/>
      <c r="F54" s="31"/>
      <c r="G54" s="18"/>
      <c r="I54" s="15" t="s">
        <v>68</v>
      </c>
      <c r="J54" s="12"/>
      <c r="K54" s="12"/>
    </row>
    <row r="55" spans="1:11" ht="11.25" customHeight="1">
      <c r="A55" s="10" t="s">
        <v>205</v>
      </c>
      <c r="B55" s="11" t="s">
        <v>206</v>
      </c>
      <c r="C55" s="10" t="s">
        <v>15</v>
      </c>
      <c r="D55" s="38">
        <v>9.4600000000000009</v>
      </c>
      <c r="E55" s="33">
        <f>K55</f>
        <v>253.02</v>
      </c>
      <c r="F55" s="31">
        <f t="shared" si="12"/>
        <v>323.11</v>
      </c>
      <c r="G55" s="18">
        <f t="shared" si="13"/>
        <v>3056.62</v>
      </c>
      <c r="I55" s="12">
        <v>158.13999999999999</v>
      </c>
      <c r="J55" s="12">
        <f t="shared" si="16"/>
        <v>114.34</v>
      </c>
      <c r="K55" s="12">
        <f t="shared" si="8"/>
        <v>253.02</v>
      </c>
    </row>
    <row r="56" spans="1:11" ht="11.25" customHeight="1">
      <c r="A56" s="10" t="s">
        <v>207</v>
      </c>
      <c r="B56" s="11" t="s">
        <v>208</v>
      </c>
      <c r="C56" s="10" t="s">
        <v>15</v>
      </c>
      <c r="D56" s="38">
        <v>12</v>
      </c>
      <c r="E56" s="33">
        <f>K56</f>
        <v>543.91</v>
      </c>
      <c r="F56" s="31">
        <f t="shared" si="12"/>
        <v>694.57</v>
      </c>
      <c r="G56" s="18">
        <f t="shared" si="13"/>
        <v>8334.84</v>
      </c>
      <c r="I56" s="12">
        <v>339.96</v>
      </c>
      <c r="J56" s="12">
        <f t="shared" si="16"/>
        <v>245.79</v>
      </c>
      <c r="K56" s="12">
        <f t="shared" si="8"/>
        <v>543.91</v>
      </c>
    </row>
    <row r="57" spans="1:11" ht="11.25" customHeight="1">
      <c r="A57" s="14"/>
      <c r="B57" s="4" t="s">
        <v>209</v>
      </c>
      <c r="C57" s="14"/>
      <c r="D57" s="39"/>
      <c r="E57" s="33"/>
      <c r="F57" s="31"/>
      <c r="G57" s="18"/>
      <c r="I57" s="15" t="s">
        <v>68</v>
      </c>
      <c r="J57" s="12"/>
      <c r="K57" s="12"/>
    </row>
    <row r="58" spans="1:11" ht="11.25" customHeight="1">
      <c r="A58" s="10" t="s">
        <v>210</v>
      </c>
      <c r="B58" s="11" t="s">
        <v>211</v>
      </c>
      <c r="C58" s="10" t="s">
        <v>15</v>
      </c>
      <c r="D58" s="38">
        <v>112.15</v>
      </c>
      <c r="E58" s="33">
        <f>K58</f>
        <v>439.13</v>
      </c>
      <c r="F58" s="31">
        <f t="shared" si="12"/>
        <v>560.77</v>
      </c>
      <c r="G58" s="18">
        <f t="shared" si="13"/>
        <v>62890.36</v>
      </c>
      <c r="I58" s="12">
        <v>274.47000000000003</v>
      </c>
      <c r="J58" s="12">
        <f t="shared" si="16"/>
        <v>198.44</v>
      </c>
      <c r="K58" s="12">
        <f t="shared" si="8"/>
        <v>439.13</v>
      </c>
    </row>
    <row r="59" spans="1:11" ht="11.25" customHeight="1">
      <c r="A59" s="10" t="s">
        <v>212</v>
      </c>
      <c r="B59" s="11" t="s">
        <v>213</v>
      </c>
      <c r="C59" s="10" t="s">
        <v>15</v>
      </c>
      <c r="D59" s="38">
        <v>5.46</v>
      </c>
      <c r="E59" s="33">
        <f>K59</f>
        <v>2699.34</v>
      </c>
      <c r="F59" s="31">
        <f t="shared" si="12"/>
        <v>3447.06</v>
      </c>
      <c r="G59" s="18">
        <f t="shared" si="13"/>
        <v>18820.95</v>
      </c>
      <c r="I59" s="13">
        <v>1687.16</v>
      </c>
      <c r="J59" s="12">
        <f t="shared" si="16"/>
        <v>1219.82</v>
      </c>
      <c r="K59" s="12">
        <f t="shared" si="8"/>
        <v>2699.34</v>
      </c>
    </row>
    <row r="60" spans="1:11" ht="22.5" customHeight="1">
      <c r="A60" s="10" t="s">
        <v>214</v>
      </c>
      <c r="B60" s="2" t="s">
        <v>215</v>
      </c>
      <c r="C60" s="10" t="s">
        <v>15</v>
      </c>
      <c r="D60" s="38">
        <v>19.12</v>
      </c>
      <c r="E60" s="33">
        <f>K60</f>
        <v>375.48</v>
      </c>
      <c r="F60" s="31">
        <f t="shared" si="12"/>
        <v>479.49</v>
      </c>
      <c r="G60" s="18">
        <f t="shared" si="13"/>
        <v>9167.85</v>
      </c>
      <c r="I60" s="12">
        <v>234.69</v>
      </c>
      <c r="J60" s="12">
        <f t="shared" si="16"/>
        <v>169.68</v>
      </c>
      <c r="K60" s="12">
        <f t="shared" si="8"/>
        <v>375.48</v>
      </c>
    </row>
    <row r="61" spans="1:11" ht="11.25" customHeight="1">
      <c r="A61" s="10" t="s">
        <v>216</v>
      </c>
      <c r="B61" s="11" t="s">
        <v>217</v>
      </c>
      <c r="C61" s="10" t="s">
        <v>15</v>
      </c>
      <c r="D61" s="38">
        <v>99.9</v>
      </c>
      <c r="E61" s="33">
        <f>K61</f>
        <v>375.48</v>
      </c>
      <c r="F61" s="31">
        <f t="shared" si="12"/>
        <v>479.49</v>
      </c>
      <c r="G61" s="18">
        <f t="shared" si="13"/>
        <v>47901.05</v>
      </c>
      <c r="I61" s="12">
        <v>234.69</v>
      </c>
      <c r="J61" s="12">
        <f t="shared" si="16"/>
        <v>169.68</v>
      </c>
      <c r="K61" s="12">
        <f t="shared" si="8"/>
        <v>375.48</v>
      </c>
    </row>
    <row r="62" spans="1:11" ht="9.9499999999999993" customHeight="1">
      <c r="A62" s="14"/>
      <c r="B62" s="14"/>
      <c r="C62" s="14"/>
      <c r="D62" s="39"/>
      <c r="E62" s="32"/>
      <c r="F62" s="32"/>
      <c r="G62" s="26"/>
      <c r="I62" s="14"/>
      <c r="J62" s="12"/>
      <c r="K62" s="12"/>
    </row>
    <row r="63" spans="1:11" ht="12.75" customHeight="1">
      <c r="A63" s="7" t="s">
        <v>236</v>
      </c>
      <c r="B63" s="8" t="s">
        <v>237</v>
      </c>
      <c r="C63" s="9"/>
      <c r="D63" s="30"/>
      <c r="E63" s="30"/>
      <c r="F63" s="30"/>
      <c r="G63" s="46">
        <f>SUM(G64:G71)</f>
        <v>171498.47</v>
      </c>
      <c r="I63" s="9"/>
      <c r="J63" s="12"/>
      <c r="K63" s="12"/>
    </row>
    <row r="64" spans="1:11" ht="11.25" customHeight="1">
      <c r="A64" s="10" t="s">
        <v>246</v>
      </c>
      <c r="B64" s="11" t="s">
        <v>247</v>
      </c>
      <c r="C64" s="10" t="s">
        <v>15</v>
      </c>
      <c r="D64" s="38">
        <v>411.91</v>
      </c>
      <c r="E64" s="33">
        <f t="shared" ref="E64:E71" si="17">K64</f>
        <v>99.71</v>
      </c>
      <c r="F64" s="31">
        <f t="shared" ref="F64:F71" si="18">ROUND(E64+(E64*$J$3),2)</f>
        <v>127.33</v>
      </c>
      <c r="G64" s="18">
        <f t="shared" ref="G64:G71" si="19">ROUND(F64*D64,2)</f>
        <v>52448.5</v>
      </c>
      <c r="I64" s="12">
        <v>62.33</v>
      </c>
      <c r="J64" s="12">
        <f t="shared" ref="J64" si="20">ROUND(I64-(I64*$J$3),2)</f>
        <v>45.06</v>
      </c>
      <c r="K64" s="12">
        <f t="shared" ref="K64:K111" si="21">ROUND(J64+(J64*$K$3),2)</f>
        <v>99.71</v>
      </c>
    </row>
    <row r="65" spans="1:11" ht="11.25" customHeight="1">
      <c r="A65" s="10" t="s">
        <v>248</v>
      </c>
      <c r="B65" s="11" t="s">
        <v>249</v>
      </c>
      <c r="C65" s="10" t="s">
        <v>15</v>
      </c>
      <c r="D65" s="38">
        <v>5.58</v>
      </c>
      <c r="E65" s="33">
        <f t="shared" si="17"/>
        <v>88.01</v>
      </c>
      <c r="F65" s="31">
        <f t="shared" si="18"/>
        <v>112.39</v>
      </c>
      <c r="G65" s="18">
        <f t="shared" si="19"/>
        <v>627.14</v>
      </c>
      <c r="I65" s="12">
        <v>55</v>
      </c>
      <c r="J65" s="12">
        <f t="shared" ref="J65:J79" si="22">ROUND(I65-(I65*$J$3),2)</f>
        <v>39.770000000000003</v>
      </c>
      <c r="K65" s="12">
        <f t="shared" si="21"/>
        <v>88.01</v>
      </c>
    </row>
    <row r="66" spans="1:11" ht="11.25" customHeight="1">
      <c r="A66" s="10" t="s">
        <v>250</v>
      </c>
      <c r="B66" s="11" t="s">
        <v>251</v>
      </c>
      <c r="C66" s="10" t="s">
        <v>15</v>
      </c>
      <c r="D66" s="38">
        <v>4.1500000000000004</v>
      </c>
      <c r="E66" s="33">
        <f t="shared" si="17"/>
        <v>88.01</v>
      </c>
      <c r="F66" s="31">
        <f t="shared" si="18"/>
        <v>112.39</v>
      </c>
      <c r="G66" s="18">
        <f t="shared" si="19"/>
        <v>466.42</v>
      </c>
      <c r="I66" s="12">
        <v>55</v>
      </c>
      <c r="J66" s="12">
        <f t="shared" si="22"/>
        <v>39.770000000000003</v>
      </c>
      <c r="K66" s="12">
        <f t="shared" si="21"/>
        <v>88.01</v>
      </c>
    </row>
    <row r="67" spans="1:11" ht="11.25" customHeight="1">
      <c r="A67" s="10" t="s">
        <v>252</v>
      </c>
      <c r="B67" s="11" t="s">
        <v>253</v>
      </c>
      <c r="C67" s="10" t="s">
        <v>15</v>
      </c>
      <c r="D67" s="38">
        <v>6.84</v>
      </c>
      <c r="E67" s="33">
        <f t="shared" si="17"/>
        <v>88.01</v>
      </c>
      <c r="F67" s="31">
        <f t="shared" si="18"/>
        <v>112.39</v>
      </c>
      <c r="G67" s="18">
        <f t="shared" si="19"/>
        <v>768.75</v>
      </c>
      <c r="I67" s="12">
        <v>55</v>
      </c>
      <c r="J67" s="12">
        <f t="shared" si="22"/>
        <v>39.770000000000003</v>
      </c>
      <c r="K67" s="12">
        <f t="shared" si="21"/>
        <v>88.01</v>
      </c>
    </row>
    <row r="68" spans="1:11" ht="11.25" customHeight="1">
      <c r="A68" s="10" t="s">
        <v>254</v>
      </c>
      <c r="B68" s="11" t="s">
        <v>255</v>
      </c>
      <c r="C68" s="10" t="s">
        <v>15</v>
      </c>
      <c r="D68" s="38">
        <v>66.37</v>
      </c>
      <c r="E68" s="33">
        <f t="shared" si="17"/>
        <v>88.01</v>
      </c>
      <c r="F68" s="31">
        <f t="shared" si="18"/>
        <v>112.39</v>
      </c>
      <c r="G68" s="18">
        <f t="shared" si="19"/>
        <v>7459.32</v>
      </c>
      <c r="I68" s="12">
        <v>55</v>
      </c>
      <c r="J68" s="12">
        <f t="shared" si="22"/>
        <v>39.770000000000003</v>
      </c>
      <c r="K68" s="12">
        <f t="shared" si="21"/>
        <v>88.01</v>
      </c>
    </row>
    <row r="69" spans="1:11" ht="11.25" customHeight="1">
      <c r="A69" s="10" t="s">
        <v>256</v>
      </c>
      <c r="B69" s="11" t="s">
        <v>257</v>
      </c>
      <c r="C69" s="10" t="s">
        <v>29</v>
      </c>
      <c r="D69" s="38">
        <v>103.55</v>
      </c>
      <c r="E69" s="33">
        <f t="shared" si="17"/>
        <v>32.11</v>
      </c>
      <c r="F69" s="31">
        <f t="shared" si="18"/>
        <v>41</v>
      </c>
      <c r="G69" s="18">
        <f t="shared" si="19"/>
        <v>4245.55</v>
      </c>
      <c r="I69" s="12">
        <v>20.07</v>
      </c>
      <c r="J69" s="12">
        <f t="shared" si="22"/>
        <v>14.51</v>
      </c>
      <c r="K69" s="12">
        <f t="shared" si="21"/>
        <v>32.11</v>
      </c>
    </row>
    <row r="70" spans="1:11" ht="11.25" customHeight="1">
      <c r="A70" s="10" t="s">
        <v>258</v>
      </c>
      <c r="B70" s="11" t="s">
        <v>259</v>
      </c>
      <c r="C70" s="10" t="s">
        <v>15</v>
      </c>
      <c r="D70" s="38">
        <v>300.27</v>
      </c>
      <c r="E70" s="33">
        <f t="shared" si="17"/>
        <v>65.37</v>
      </c>
      <c r="F70" s="31">
        <f t="shared" si="18"/>
        <v>83.48</v>
      </c>
      <c r="G70" s="18">
        <f t="shared" si="19"/>
        <v>25066.54</v>
      </c>
      <c r="I70" s="12">
        <v>40.86</v>
      </c>
      <c r="J70" s="12">
        <f t="shared" si="22"/>
        <v>29.54</v>
      </c>
      <c r="K70" s="12">
        <f t="shared" si="21"/>
        <v>65.37</v>
      </c>
    </row>
    <row r="71" spans="1:11" ht="11.25" customHeight="1">
      <c r="A71" s="10" t="s">
        <v>260</v>
      </c>
      <c r="B71" s="11" t="s">
        <v>261</v>
      </c>
      <c r="C71" s="10" t="s">
        <v>15</v>
      </c>
      <c r="D71" s="38">
        <v>400.28</v>
      </c>
      <c r="E71" s="33">
        <f t="shared" si="17"/>
        <v>157.32</v>
      </c>
      <c r="F71" s="31">
        <f t="shared" si="18"/>
        <v>200.9</v>
      </c>
      <c r="G71" s="18">
        <f t="shared" si="19"/>
        <v>80416.25</v>
      </c>
      <c r="I71" s="12">
        <v>98.33</v>
      </c>
      <c r="J71" s="12">
        <f t="shared" si="22"/>
        <v>71.09</v>
      </c>
      <c r="K71" s="12">
        <f t="shared" si="21"/>
        <v>157.32</v>
      </c>
    </row>
    <row r="72" spans="1:11" ht="9.9499999999999993" customHeight="1">
      <c r="A72" s="14"/>
      <c r="B72" s="14"/>
      <c r="C72" s="14"/>
      <c r="D72" s="39"/>
      <c r="E72" s="32"/>
      <c r="F72" s="32"/>
      <c r="G72" s="26"/>
      <c r="I72" s="14"/>
      <c r="J72" s="12"/>
      <c r="K72" s="12"/>
    </row>
    <row r="73" spans="1:11" ht="12.75" customHeight="1">
      <c r="A73" s="7" t="s">
        <v>262</v>
      </c>
      <c r="B73" s="8" t="s">
        <v>263</v>
      </c>
      <c r="C73" s="9"/>
      <c r="D73" s="30"/>
      <c r="E73" s="30"/>
      <c r="F73" s="30"/>
      <c r="G73" s="46">
        <f>SUM(G74:G93)</f>
        <v>194667.23</v>
      </c>
      <c r="I73" s="9"/>
      <c r="J73" s="12"/>
      <c r="K73" s="12"/>
    </row>
    <row r="74" spans="1:11" ht="11.25" customHeight="1">
      <c r="A74" s="10" t="s">
        <v>266</v>
      </c>
      <c r="B74" s="11" t="s">
        <v>267</v>
      </c>
      <c r="C74" s="10" t="s">
        <v>15</v>
      </c>
      <c r="D74" s="38">
        <v>811.66</v>
      </c>
      <c r="E74" s="33">
        <f t="shared" ref="E74:E84" si="23">K74</f>
        <v>39.479999999999997</v>
      </c>
      <c r="F74" s="31">
        <f t="shared" ref="F74:F93" si="24">ROUND(E74+(E74*$J$3),2)</f>
        <v>50.42</v>
      </c>
      <c r="G74" s="18">
        <f t="shared" ref="G74:G93" si="25">ROUND(F74*D74,2)</f>
        <v>40923.9</v>
      </c>
      <c r="I74" s="12">
        <v>24.67</v>
      </c>
      <c r="J74" s="12">
        <f t="shared" si="22"/>
        <v>17.84</v>
      </c>
      <c r="K74" s="12">
        <f t="shared" si="21"/>
        <v>39.479999999999997</v>
      </c>
    </row>
    <row r="75" spans="1:11" ht="11.25" customHeight="1">
      <c r="A75" s="10" t="s">
        <v>268</v>
      </c>
      <c r="B75" s="11" t="s">
        <v>269</v>
      </c>
      <c r="C75" s="10" t="s">
        <v>15</v>
      </c>
      <c r="D75" s="38">
        <v>403.54</v>
      </c>
      <c r="E75" s="33">
        <f t="shared" si="23"/>
        <v>78.069999999999993</v>
      </c>
      <c r="F75" s="31">
        <f t="shared" si="24"/>
        <v>99.7</v>
      </c>
      <c r="G75" s="18">
        <f t="shared" si="25"/>
        <v>40232.94</v>
      </c>
      <c r="I75" s="12">
        <v>48.79</v>
      </c>
      <c r="J75" s="12">
        <f t="shared" si="22"/>
        <v>35.28</v>
      </c>
      <c r="K75" s="12">
        <f t="shared" si="21"/>
        <v>78.069999999999993</v>
      </c>
    </row>
    <row r="76" spans="1:11" ht="11.25" customHeight="1">
      <c r="A76" s="10" t="s">
        <v>270</v>
      </c>
      <c r="B76" s="11" t="s">
        <v>271</v>
      </c>
      <c r="C76" s="10" t="s">
        <v>15</v>
      </c>
      <c r="D76" s="38">
        <v>37.42</v>
      </c>
      <c r="E76" s="33">
        <f t="shared" si="23"/>
        <v>70.150000000000006</v>
      </c>
      <c r="F76" s="31">
        <f t="shared" si="24"/>
        <v>89.58</v>
      </c>
      <c r="G76" s="18">
        <f t="shared" si="25"/>
        <v>3352.08</v>
      </c>
      <c r="I76" s="12">
        <v>43.84</v>
      </c>
      <c r="J76" s="12">
        <f t="shared" si="22"/>
        <v>31.7</v>
      </c>
      <c r="K76" s="12">
        <f t="shared" si="21"/>
        <v>70.150000000000006</v>
      </c>
    </row>
    <row r="77" spans="1:11" ht="11.25" customHeight="1">
      <c r="A77" s="10" t="s">
        <v>272</v>
      </c>
      <c r="B77" s="11" t="s">
        <v>273</v>
      </c>
      <c r="C77" s="10" t="s">
        <v>15</v>
      </c>
      <c r="D77" s="38">
        <v>149.12</v>
      </c>
      <c r="E77" s="33">
        <f t="shared" si="23"/>
        <v>56.05</v>
      </c>
      <c r="F77" s="31">
        <f t="shared" si="24"/>
        <v>71.58</v>
      </c>
      <c r="G77" s="18">
        <f t="shared" si="25"/>
        <v>10674.01</v>
      </c>
      <c r="I77" s="12">
        <v>35.04</v>
      </c>
      <c r="J77" s="12">
        <f t="shared" si="22"/>
        <v>25.33</v>
      </c>
      <c r="K77" s="12">
        <f t="shared" si="21"/>
        <v>56.05</v>
      </c>
    </row>
    <row r="78" spans="1:11" ht="11.25" customHeight="1">
      <c r="A78" s="10" t="s">
        <v>274</v>
      </c>
      <c r="B78" s="11" t="s">
        <v>275</v>
      </c>
      <c r="C78" s="10" t="s">
        <v>15</v>
      </c>
      <c r="D78" s="38">
        <v>42.6</v>
      </c>
      <c r="E78" s="33">
        <f t="shared" si="23"/>
        <v>100.02</v>
      </c>
      <c r="F78" s="31">
        <f t="shared" si="24"/>
        <v>127.73</v>
      </c>
      <c r="G78" s="18">
        <f t="shared" si="25"/>
        <v>5441.3</v>
      </c>
      <c r="I78" s="12">
        <v>62.52</v>
      </c>
      <c r="J78" s="12">
        <f t="shared" si="22"/>
        <v>45.2</v>
      </c>
      <c r="K78" s="12">
        <f t="shared" si="21"/>
        <v>100.02</v>
      </c>
    </row>
    <row r="79" spans="1:11" ht="11.25" customHeight="1">
      <c r="A79" s="10" t="s">
        <v>276</v>
      </c>
      <c r="B79" s="11" t="s">
        <v>277</v>
      </c>
      <c r="C79" s="10" t="s">
        <v>15</v>
      </c>
      <c r="D79" s="38">
        <v>216.4</v>
      </c>
      <c r="E79" s="33">
        <f t="shared" si="23"/>
        <v>147.07</v>
      </c>
      <c r="F79" s="31">
        <f t="shared" si="24"/>
        <v>187.81</v>
      </c>
      <c r="G79" s="18">
        <f t="shared" si="25"/>
        <v>40642.080000000002</v>
      </c>
      <c r="I79" s="12">
        <v>91.92</v>
      </c>
      <c r="J79" s="12">
        <f t="shared" si="22"/>
        <v>66.459999999999994</v>
      </c>
      <c r="K79" s="12">
        <f t="shared" si="21"/>
        <v>147.07</v>
      </c>
    </row>
    <row r="80" spans="1:11" ht="21" customHeight="1">
      <c r="A80" s="10" t="s">
        <v>278</v>
      </c>
      <c r="B80" s="11" t="s">
        <v>279</v>
      </c>
      <c r="C80" s="10" t="s">
        <v>15</v>
      </c>
      <c r="D80" s="38">
        <v>18.09</v>
      </c>
      <c r="E80" s="33">
        <f t="shared" si="23"/>
        <v>226.16</v>
      </c>
      <c r="F80" s="31">
        <f t="shared" si="24"/>
        <v>288.81</v>
      </c>
      <c r="G80" s="18">
        <f t="shared" si="25"/>
        <v>5224.57</v>
      </c>
      <c r="I80" s="12">
        <v>141.36000000000001</v>
      </c>
      <c r="J80" s="12">
        <f t="shared" ref="J80:J93" si="26">ROUND(I80-(I80*$J$3),2)</f>
        <v>102.2</v>
      </c>
      <c r="K80" s="12">
        <f t="shared" si="21"/>
        <v>226.16</v>
      </c>
    </row>
    <row r="81" spans="1:11" ht="20.100000000000001" customHeight="1">
      <c r="A81" s="10" t="s">
        <v>280</v>
      </c>
      <c r="B81" s="11" t="s">
        <v>281</v>
      </c>
      <c r="C81" s="10" t="s">
        <v>15</v>
      </c>
      <c r="D81" s="38">
        <v>20.43</v>
      </c>
      <c r="E81" s="33">
        <f t="shared" si="23"/>
        <v>226.16</v>
      </c>
      <c r="F81" s="31">
        <f t="shared" si="24"/>
        <v>288.81</v>
      </c>
      <c r="G81" s="18">
        <f t="shared" si="25"/>
        <v>5900.39</v>
      </c>
      <c r="I81" s="12">
        <v>141.36000000000001</v>
      </c>
      <c r="J81" s="12">
        <f t="shared" si="26"/>
        <v>102.2</v>
      </c>
      <c r="K81" s="12">
        <f t="shared" si="21"/>
        <v>226.16</v>
      </c>
    </row>
    <row r="82" spans="1:11" ht="11.25" customHeight="1">
      <c r="A82" s="10" t="s">
        <v>282</v>
      </c>
      <c r="B82" s="11" t="s">
        <v>283</v>
      </c>
      <c r="C82" s="10" t="s">
        <v>29</v>
      </c>
      <c r="D82" s="38">
        <v>19.88</v>
      </c>
      <c r="E82" s="33">
        <f t="shared" si="23"/>
        <v>107.1</v>
      </c>
      <c r="F82" s="31">
        <f t="shared" si="24"/>
        <v>136.77000000000001</v>
      </c>
      <c r="G82" s="18">
        <f t="shared" si="25"/>
        <v>2718.99</v>
      </c>
      <c r="I82" s="12">
        <v>66.95</v>
      </c>
      <c r="J82" s="12">
        <f t="shared" si="26"/>
        <v>48.4</v>
      </c>
      <c r="K82" s="12">
        <f t="shared" si="21"/>
        <v>107.1</v>
      </c>
    </row>
    <row r="83" spans="1:11" ht="11.25" customHeight="1">
      <c r="A83" s="10" t="s">
        <v>284</v>
      </c>
      <c r="B83" s="11" t="s">
        <v>285</v>
      </c>
      <c r="C83" s="10" t="s">
        <v>29</v>
      </c>
      <c r="D83" s="38">
        <v>33.479999999999997</v>
      </c>
      <c r="E83" s="33">
        <f t="shared" si="23"/>
        <v>107.1</v>
      </c>
      <c r="F83" s="31">
        <f t="shared" si="24"/>
        <v>136.77000000000001</v>
      </c>
      <c r="G83" s="18">
        <f t="shared" si="25"/>
        <v>4579.0600000000004</v>
      </c>
      <c r="I83" s="12">
        <v>66.95</v>
      </c>
      <c r="J83" s="12">
        <f t="shared" si="26"/>
        <v>48.4</v>
      </c>
      <c r="K83" s="12">
        <f t="shared" si="21"/>
        <v>107.1</v>
      </c>
    </row>
    <row r="84" spans="1:11" ht="11.25" customHeight="1">
      <c r="A84" s="10" t="s">
        <v>286</v>
      </c>
      <c r="B84" s="11" t="s">
        <v>287</v>
      </c>
      <c r="C84" s="10" t="s">
        <v>29</v>
      </c>
      <c r="D84" s="38">
        <v>1.77</v>
      </c>
      <c r="E84" s="33">
        <f t="shared" si="23"/>
        <v>167.3</v>
      </c>
      <c r="F84" s="31">
        <f t="shared" si="24"/>
        <v>213.64</v>
      </c>
      <c r="G84" s="18">
        <f t="shared" si="25"/>
        <v>378.14</v>
      </c>
      <c r="I84" s="12">
        <v>104.57</v>
      </c>
      <c r="J84" s="12">
        <f t="shared" si="26"/>
        <v>75.599999999999994</v>
      </c>
      <c r="K84" s="12">
        <f t="shared" si="21"/>
        <v>167.3</v>
      </c>
    </row>
    <row r="85" spans="1:11" ht="11.25" customHeight="1">
      <c r="A85" s="14"/>
      <c r="B85" s="4" t="s">
        <v>288</v>
      </c>
      <c r="C85" s="14"/>
      <c r="D85" s="39"/>
      <c r="E85" s="33"/>
      <c r="F85" s="31">
        <f t="shared" si="24"/>
        <v>0</v>
      </c>
      <c r="G85" s="18">
        <f t="shared" si="25"/>
        <v>0</v>
      </c>
      <c r="I85" s="15" t="s">
        <v>68</v>
      </c>
      <c r="J85" s="12"/>
      <c r="K85" s="12"/>
    </row>
    <row r="86" spans="1:11" ht="11.25" customHeight="1">
      <c r="A86" s="10" t="s">
        <v>289</v>
      </c>
      <c r="B86" s="11" t="s">
        <v>290</v>
      </c>
      <c r="C86" s="10" t="s">
        <v>15</v>
      </c>
      <c r="D86" s="38">
        <v>222.84</v>
      </c>
      <c r="E86" s="33">
        <f t="shared" ref="E86:E93" si="27">K86</f>
        <v>63.13</v>
      </c>
      <c r="F86" s="31">
        <f t="shared" si="24"/>
        <v>80.62</v>
      </c>
      <c r="G86" s="18">
        <f t="shared" si="25"/>
        <v>17965.36</v>
      </c>
      <c r="I86" s="12">
        <v>39.46</v>
      </c>
      <c r="J86" s="12">
        <f t="shared" si="26"/>
        <v>28.53</v>
      </c>
      <c r="K86" s="12">
        <f t="shared" si="21"/>
        <v>63.13</v>
      </c>
    </row>
    <row r="87" spans="1:11" ht="11.25" customHeight="1">
      <c r="A87" s="10" t="s">
        <v>291</v>
      </c>
      <c r="B87" s="11" t="s">
        <v>292</v>
      </c>
      <c r="C87" s="10" t="s">
        <v>15</v>
      </c>
      <c r="D87" s="38">
        <v>17.38</v>
      </c>
      <c r="E87" s="33">
        <f t="shared" si="27"/>
        <v>41.03</v>
      </c>
      <c r="F87" s="31">
        <f t="shared" si="24"/>
        <v>52.4</v>
      </c>
      <c r="G87" s="18">
        <f t="shared" si="25"/>
        <v>910.71</v>
      </c>
      <c r="I87" s="12">
        <v>25.64</v>
      </c>
      <c r="J87" s="12">
        <f t="shared" si="26"/>
        <v>18.54</v>
      </c>
      <c r="K87" s="12">
        <f t="shared" si="21"/>
        <v>41.03</v>
      </c>
    </row>
    <row r="88" spans="1:11" ht="11.25" customHeight="1">
      <c r="A88" s="10" t="s">
        <v>293</v>
      </c>
      <c r="B88" s="11" t="s">
        <v>294</v>
      </c>
      <c r="C88" s="10" t="s">
        <v>15</v>
      </c>
      <c r="D88" s="38">
        <v>28.05</v>
      </c>
      <c r="E88" s="33">
        <f t="shared" si="27"/>
        <v>113.23</v>
      </c>
      <c r="F88" s="31">
        <f t="shared" si="24"/>
        <v>144.59</v>
      </c>
      <c r="G88" s="18">
        <f t="shared" si="25"/>
        <v>4055.75</v>
      </c>
      <c r="I88" s="12">
        <v>70.77</v>
      </c>
      <c r="J88" s="12">
        <f t="shared" si="26"/>
        <v>51.17</v>
      </c>
      <c r="K88" s="12">
        <f t="shared" si="21"/>
        <v>113.23</v>
      </c>
    </row>
    <row r="89" spans="1:11" ht="11.25" customHeight="1">
      <c r="A89" s="10" t="s">
        <v>295</v>
      </c>
      <c r="B89" s="11" t="s">
        <v>296</v>
      </c>
      <c r="C89" s="10" t="s">
        <v>15</v>
      </c>
      <c r="D89" s="38">
        <v>3.51</v>
      </c>
      <c r="E89" s="33">
        <f t="shared" si="27"/>
        <v>147.13999999999999</v>
      </c>
      <c r="F89" s="31">
        <f t="shared" si="24"/>
        <v>187.9</v>
      </c>
      <c r="G89" s="18">
        <f t="shared" si="25"/>
        <v>659.53</v>
      </c>
      <c r="I89" s="12">
        <v>91.97</v>
      </c>
      <c r="J89" s="12">
        <f t="shared" si="26"/>
        <v>66.489999999999995</v>
      </c>
      <c r="K89" s="12">
        <f t="shared" si="21"/>
        <v>147.13999999999999</v>
      </c>
    </row>
    <row r="90" spans="1:11" ht="11.25" customHeight="1">
      <c r="A90" s="10" t="s">
        <v>297</v>
      </c>
      <c r="B90" s="11" t="s">
        <v>298</v>
      </c>
      <c r="C90" s="10" t="s">
        <v>15</v>
      </c>
      <c r="D90" s="38">
        <v>1.89</v>
      </c>
      <c r="E90" s="33">
        <f t="shared" si="27"/>
        <v>147.13999999999999</v>
      </c>
      <c r="F90" s="31">
        <f t="shared" si="24"/>
        <v>187.9</v>
      </c>
      <c r="G90" s="18">
        <f t="shared" si="25"/>
        <v>355.13</v>
      </c>
      <c r="I90" s="12">
        <v>91.97</v>
      </c>
      <c r="J90" s="12">
        <f t="shared" si="26"/>
        <v>66.489999999999995</v>
      </c>
      <c r="K90" s="12">
        <f t="shared" si="21"/>
        <v>147.13999999999999</v>
      </c>
    </row>
    <row r="91" spans="1:11" ht="11.25" customHeight="1">
      <c r="A91" s="10" t="s">
        <v>299</v>
      </c>
      <c r="B91" s="11" t="s">
        <v>300</v>
      </c>
      <c r="C91" s="10" t="s">
        <v>29</v>
      </c>
      <c r="D91" s="38">
        <v>15.3</v>
      </c>
      <c r="E91" s="33">
        <f t="shared" si="27"/>
        <v>69.260000000000005</v>
      </c>
      <c r="F91" s="31">
        <f t="shared" si="24"/>
        <v>88.45</v>
      </c>
      <c r="G91" s="18">
        <f t="shared" si="25"/>
        <v>1353.29</v>
      </c>
      <c r="I91" s="12">
        <v>43.29</v>
      </c>
      <c r="J91" s="12">
        <f t="shared" si="26"/>
        <v>31.3</v>
      </c>
      <c r="K91" s="12">
        <f t="shared" si="21"/>
        <v>69.260000000000005</v>
      </c>
    </row>
    <row r="92" spans="1:11" ht="11.25" customHeight="1">
      <c r="A92" s="10" t="s">
        <v>301</v>
      </c>
      <c r="B92" s="11" t="s">
        <v>302</v>
      </c>
      <c r="C92" s="10" t="s">
        <v>38</v>
      </c>
      <c r="D92" s="38">
        <v>6</v>
      </c>
      <c r="E92" s="33">
        <f t="shared" si="27"/>
        <v>183.01</v>
      </c>
      <c r="F92" s="31">
        <f t="shared" si="24"/>
        <v>233.7</v>
      </c>
      <c r="G92" s="18">
        <f t="shared" si="25"/>
        <v>1402.2</v>
      </c>
      <c r="I92" s="12">
        <v>114.39</v>
      </c>
      <c r="J92" s="12">
        <f t="shared" si="26"/>
        <v>82.7</v>
      </c>
      <c r="K92" s="12">
        <f t="shared" si="21"/>
        <v>183.01</v>
      </c>
    </row>
    <row r="93" spans="1:11" ht="11.25" customHeight="1">
      <c r="A93" s="10" t="s">
        <v>303</v>
      </c>
      <c r="B93" s="11" t="s">
        <v>304</v>
      </c>
      <c r="C93" s="10" t="s">
        <v>15</v>
      </c>
      <c r="D93" s="38">
        <v>331.98</v>
      </c>
      <c r="E93" s="33">
        <f t="shared" si="27"/>
        <v>18.63</v>
      </c>
      <c r="F93" s="31">
        <f t="shared" si="24"/>
        <v>23.79</v>
      </c>
      <c r="G93" s="18">
        <f t="shared" si="25"/>
        <v>7897.8</v>
      </c>
      <c r="I93" s="12">
        <v>11.65</v>
      </c>
      <c r="J93" s="12">
        <f t="shared" si="26"/>
        <v>8.42</v>
      </c>
      <c r="K93" s="12">
        <f t="shared" si="21"/>
        <v>18.63</v>
      </c>
    </row>
    <row r="94" spans="1:11" ht="9.9499999999999993" customHeight="1">
      <c r="A94" s="14"/>
      <c r="B94" s="14"/>
      <c r="C94" s="14"/>
      <c r="D94" s="39"/>
      <c r="E94" s="32"/>
      <c r="F94" s="32"/>
      <c r="G94" s="26"/>
      <c r="I94" s="14"/>
      <c r="J94" s="12"/>
      <c r="K94" s="12"/>
    </row>
    <row r="95" spans="1:11" ht="12.75" customHeight="1">
      <c r="A95" s="7" t="s">
        <v>305</v>
      </c>
      <c r="B95" s="8" t="s">
        <v>306</v>
      </c>
      <c r="C95" s="9"/>
      <c r="D95" s="30"/>
      <c r="E95" s="30"/>
      <c r="F95" s="30"/>
      <c r="G95" s="46">
        <f>SUM(G96:G101)</f>
        <v>119775.91</v>
      </c>
      <c r="I95" s="9"/>
      <c r="J95" s="12"/>
      <c r="K95" s="12"/>
    </row>
    <row r="96" spans="1:11" ht="11.25" customHeight="1">
      <c r="A96" s="10" t="s">
        <v>307</v>
      </c>
      <c r="B96" s="11" t="s">
        <v>308</v>
      </c>
      <c r="C96" s="10" t="s">
        <v>15</v>
      </c>
      <c r="D96" s="38">
        <v>1530.66</v>
      </c>
      <c r="E96" s="33">
        <f t="shared" ref="E96:E101" si="28">K96</f>
        <v>23.7</v>
      </c>
      <c r="F96" s="31">
        <f t="shared" ref="F96:F101" si="29">ROUND(E96+(E96*$J$3),2)</f>
        <v>30.26</v>
      </c>
      <c r="G96" s="18">
        <f t="shared" ref="G96:G101" si="30">ROUND(F96*D96,2)</f>
        <v>46317.77</v>
      </c>
      <c r="I96" s="12">
        <v>14.81</v>
      </c>
      <c r="J96" s="12">
        <f t="shared" ref="J96:J111" si="31">ROUND(I96-(I96*$J$3),2)</f>
        <v>10.71</v>
      </c>
      <c r="K96" s="12">
        <f t="shared" si="21"/>
        <v>23.7</v>
      </c>
    </row>
    <row r="97" spans="1:11" ht="11.25" customHeight="1">
      <c r="A97" s="10" t="s">
        <v>309</v>
      </c>
      <c r="B97" s="11" t="s">
        <v>310</v>
      </c>
      <c r="C97" s="10" t="s">
        <v>15</v>
      </c>
      <c r="D97" s="38">
        <v>2050.08</v>
      </c>
      <c r="E97" s="33">
        <f t="shared" si="28"/>
        <v>16.66</v>
      </c>
      <c r="F97" s="31">
        <f t="shared" si="29"/>
        <v>21.27</v>
      </c>
      <c r="G97" s="18">
        <f t="shared" si="30"/>
        <v>43605.2</v>
      </c>
      <c r="I97" s="12">
        <v>10.42</v>
      </c>
      <c r="J97" s="12">
        <f t="shared" si="31"/>
        <v>7.53</v>
      </c>
      <c r="K97" s="12">
        <f t="shared" si="21"/>
        <v>16.66</v>
      </c>
    </row>
    <row r="98" spans="1:11" ht="11.25" customHeight="1">
      <c r="A98" s="10" t="s">
        <v>311</v>
      </c>
      <c r="B98" s="11" t="s">
        <v>312</v>
      </c>
      <c r="C98" s="10" t="s">
        <v>15</v>
      </c>
      <c r="D98" s="38">
        <v>704.15</v>
      </c>
      <c r="E98" s="33">
        <f t="shared" si="28"/>
        <v>14.69</v>
      </c>
      <c r="F98" s="31">
        <f t="shared" si="29"/>
        <v>18.760000000000002</v>
      </c>
      <c r="G98" s="18">
        <f t="shared" si="30"/>
        <v>13209.85</v>
      </c>
      <c r="I98" s="12">
        <v>9.19</v>
      </c>
      <c r="J98" s="12">
        <f t="shared" si="31"/>
        <v>6.64</v>
      </c>
      <c r="K98" s="12">
        <f t="shared" si="21"/>
        <v>14.69</v>
      </c>
    </row>
    <row r="99" spans="1:11" ht="11.25" customHeight="1">
      <c r="A99" s="10" t="s">
        <v>313</v>
      </c>
      <c r="B99" s="11" t="s">
        <v>314</v>
      </c>
      <c r="C99" s="10" t="s">
        <v>15</v>
      </c>
      <c r="D99" s="38">
        <v>78.12</v>
      </c>
      <c r="E99" s="33">
        <f t="shared" si="28"/>
        <v>42.66</v>
      </c>
      <c r="F99" s="31">
        <f t="shared" si="29"/>
        <v>54.48</v>
      </c>
      <c r="G99" s="18">
        <f t="shared" si="30"/>
        <v>4255.9799999999996</v>
      </c>
      <c r="I99" s="12">
        <v>26.66</v>
      </c>
      <c r="J99" s="12">
        <f t="shared" si="31"/>
        <v>19.28</v>
      </c>
      <c r="K99" s="12">
        <f t="shared" si="21"/>
        <v>42.66</v>
      </c>
    </row>
    <row r="100" spans="1:11" ht="11.25" customHeight="1">
      <c r="A100" s="10" t="s">
        <v>315</v>
      </c>
      <c r="B100" s="11" t="s">
        <v>316</v>
      </c>
      <c r="C100" s="10" t="s">
        <v>15</v>
      </c>
      <c r="D100" s="38">
        <v>10.36</v>
      </c>
      <c r="E100" s="33">
        <f t="shared" si="28"/>
        <v>42.47</v>
      </c>
      <c r="F100" s="31">
        <f t="shared" si="29"/>
        <v>54.23</v>
      </c>
      <c r="G100" s="18">
        <f t="shared" si="30"/>
        <v>561.82000000000005</v>
      </c>
      <c r="I100" s="12">
        <v>26.54</v>
      </c>
      <c r="J100" s="12">
        <f t="shared" si="31"/>
        <v>19.190000000000001</v>
      </c>
      <c r="K100" s="12">
        <f t="shared" si="21"/>
        <v>42.47</v>
      </c>
    </row>
    <row r="101" spans="1:11" ht="11.25" customHeight="1">
      <c r="A101" s="10" t="s">
        <v>317</v>
      </c>
      <c r="B101" s="11" t="s">
        <v>318</v>
      </c>
      <c r="C101" s="10" t="s">
        <v>15</v>
      </c>
      <c r="D101" s="38">
        <v>109.17</v>
      </c>
      <c r="E101" s="33">
        <f t="shared" si="28"/>
        <v>84.82</v>
      </c>
      <c r="F101" s="31">
        <f t="shared" si="29"/>
        <v>108.32</v>
      </c>
      <c r="G101" s="18">
        <f t="shared" si="30"/>
        <v>11825.29</v>
      </c>
      <c r="I101" s="12">
        <v>53.02</v>
      </c>
      <c r="J101" s="12">
        <f t="shared" si="31"/>
        <v>38.33</v>
      </c>
      <c r="K101" s="12">
        <f t="shared" si="21"/>
        <v>84.82</v>
      </c>
    </row>
    <row r="102" spans="1:11" ht="9.9499999999999993" customHeight="1">
      <c r="A102" s="14"/>
      <c r="B102" s="14"/>
      <c r="C102" s="14"/>
      <c r="D102" s="39"/>
      <c r="E102" s="32"/>
      <c r="F102" s="32"/>
      <c r="G102" s="26"/>
      <c r="I102" s="14"/>
      <c r="J102" s="12"/>
      <c r="K102" s="12"/>
    </row>
    <row r="103" spans="1:11" ht="12.75" customHeight="1">
      <c r="A103" s="7" t="s">
        <v>319</v>
      </c>
      <c r="B103" s="8" t="s">
        <v>320</v>
      </c>
      <c r="C103" s="9"/>
      <c r="D103" s="30"/>
      <c r="E103" s="30"/>
      <c r="F103" s="30"/>
      <c r="G103" s="46">
        <f>SUM(G104:G160)</f>
        <v>52972.44</v>
      </c>
      <c r="I103" s="9"/>
      <c r="J103" s="12"/>
      <c r="K103" s="12"/>
    </row>
    <row r="104" spans="1:11" ht="11.25" customHeight="1">
      <c r="A104" s="14"/>
      <c r="B104" s="4" t="s">
        <v>321</v>
      </c>
      <c r="C104" s="14"/>
      <c r="D104" s="39"/>
      <c r="E104" s="33"/>
      <c r="F104" s="33"/>
      <c r="G104" s="26"/>
      <c r="I104" s="14"/>
      <c r="J104" s="12"/>
      <c r="K104" s="12"/>
    </row>
    <row r="105" spans="1:11" ht="11.25" customHeight="1">
      <c r="A105" s="10" t="s">
        <v>322</v>
      </c>
      <c r="B105" s="11" t="s">
        <v>323</v>
      </c>
      <c r="C105" s="10" t="s">
        <v>29</v>
      </c>
      <c r="D105" s="38">
        <v>24.14</v>
      </c>
      <c r="E105" s="33">
        <f t="shared" ref="E105:E151" si="32">K105</f>
        <v>9.36</v>
      </c>
      <c r="F105" s="31">
        <f t="shared" ref="F105:F160" si="33">ROUND(E105+(E105*$J$3),2)</f>
        <v>11.95</v>
      </c>
      <c r="G105" s="18">
        <f t="shared" ref="G105:G160" si="34">ROUND(F105*D105,2)</f>
        <v>288.47000000000003</v>
      </c>
      <c r="I105" s="12">
        <v>5.85</v>
      </c>
      <c r="J105" s="12">
        <f t="shared" si="31"/>
        <v>4.2300000000000004</v>
      </c>
      <c r="K105" s="12">
        <f t="shared" si="21"/>
        <v>9.36</v>
      </c>
    </row>
    <row r="106" spans="1:11" ht="11.25" customHeight="1">
      <c r="A106" s="10" t="s">
        <v>324</v>
      </c>
      <c r="B106" s="11" t="s">
        <v>325</v>
      </c>
      <c r="C106" s="10" t="s">
        <v>29</v>
      </c>
      <c r="D106" s="38">
        <v>164.46</v>
      </c>
      <c r="E106" s="33">
        <f t="shared" si="32"/>
        <v>6.09</v>
      </c>
      <c r="F106" s="31">
        <f t="shared" si="33"/>
        <v>7.78</v>
      </c>
      <c r="G106" s="18">
        <f t="shared" si="34"/>
        <v>1279.5</v>
      </c>
      <c r="I106" s="12">
        <v>3.81</v>
      </c>
      <c r="J106" s="12">
        <f t="shared" si="31"/>
        <v>2.75</v>
      </c>
      <c r="K106" s="12">
        <f t="shared" si="21"/>
        <v>6.09</v>
      </c>
    </row>
    <row r="107" spans="1:11" ht="11.25" customHeight="1">
      <c r="A107" s="10" t="s">
        <v>326</v>
      </c>
      <c r="B107" s="11" t="s">
        <v>327</v>
      </c>
      <c r="C107" s="10" t="s">
        <v>29</v>
      </c>
      <c r="D107" s="38">
        <v>2.71</v>
      </c>
      <c r="E107" s="33">
        <f t="shared" si="32"/>
        <v>12.24</v>
      </c>
      <c r="F107" s="31">
        <f t="shared" si="33"/>
        <v>15.63</v>
      </c>
      <c r="G107" s="18">
        <f t="shared" si="34"/>
        <v>42.36</v>
      </c>
      <c r="I107" s="12">
        <v>7.65</v>
      </c>
      <c r="J107" s="12">
        <f t="shared" si="31"/>
        <v>5.53</v>
      </c>
      <c r="K107" s="12">
        <f t="shared" si="21"/>
        <v>12.24</v>
      </c>
    </row>
    <row r="108" spans="1:11" ht="11.25" customHeight="1">
      <c r="A108" s="10" t="s">
        <v>328</v>
      </c>
      <c r="B108" s="11" t="s">
        <v>329</v>
      </c>
      <c r="C108" s="10" t="s">
        <v>29</v>
      </c>
      <c r="D108" s="38">
        <v>64.930000000000007</v>
      </c>
      <c r="E108" s="33">
        <f t="shared" si="32"/>
        <v>21.71</v>
      </c>
      <c r="F108" s="31">
        <f t="shared" si="33"/>
        <v>27.72</v>
      </c>
      <c r="G108" s="18">
        <f t="shared" si="34"/>
        <v>1799.86</v>
      </c>
      <c r="I108" s="12">
        <v>13.57</v>
      </c>
      <c r="J108" s="12">
        <f t="shared" si="31"/>
        <v>9.81</v>
      </c>
      <c r="K108" s="12">
        <f t="shared" si="21"/>
        <v>21.71</v>
      </c>
    </row>
    <row r="109" spans="1:11" ht="11.25" customHeight="1">
      <c r="A109" s="10" t="s">
        <v>330</v>
      </c>
      <c r="B109" s="11" t="s">
        <v>331</v>
      </c>
      <c r="C109" s="10" t="s">
        <v>29</v>
      </c>
      <c r="D109" s="38">
        <v>19.39</v>
      </c>
      <c r="E109" s="33">
        <f t="shared" si="32"/>
        <v>33.24</v>
      </c>
      <c r="F109" s="31">
        <f t="shared" si="33"/>
        <v>42.45</v>
      </c>
      <c r="G109" s="18">
        <f t="shared" si="34"/>
        <v>823.11</v>
      </c>
      <c r="I109" s="12">
        <v>20.78</v>
      </c>
      <c r="J109" s="12">
        <f t="shared" si="31"/>
        <v>15.02</v>
      </c>
      <c r="K109" s="12">
        <f t="shared" si="21"/>
        <v>33.24</v>
      </c>
    </row>
    <row r="110" spans="1:11" ht="11.25" customHeight="1">
      <c r="A110" s="10" t="s">
        <v>332</v>
      </c>
      <c r="B110" s="11" t="s">
        <v>333</v>
      </c>
      <c r="C110" s="10" t="s">
        <v>29</v>
      </c>
      <c r="D110" s="38">
        <v>179.81</v>
      </c>
      <c r="E110" s="33">
        <f t="shared" si="32"/>
        <v>46.32</v>
      </c>
      <c r="F110" s="31">
        <f t="shared" si="33"/>
        <v>59.15</v>
      </c>
      <c r="G110" s="18">
        <f t="shared" si="34"/>
        <v>10635.76</v>
      </c>
      <c r="I110" s="12">
        <v>28.95</v>
      </c>
      <c r="J110" s="12">
        <f t="shared" si="31"/>
        <v>20.93</v>
      </c>
      <c r="K110" s="12">
        <f t="shared" si="21"/>
        <v>46.32</v>
      </c>
    </row>
    <row r="111" spans="1:11" ht="11.25" customHeight="1">
      <c r="A111" s="10" t="s">
        <v>334</v>
      </c>
      <c r="B111" s="11" t="s">
        <v>335</v>
      </c>
      <c r="C111" s="10" t="s">
        <v>18</v>
      </c>
      <c r="D111" s="38">
        <v>8</v>
      </c>
      <c r="E111" s="33">
        <f t="shared" si="32"/>
        <v>299.98</v>
      </c>
      <c r="F111" s="31">
        <f t="shared" si="33"/>
        <v>383.07</v>
      </c>
      <c r="G111" s="18">
        <f t="shared" si="34"/>
        <v>3064.56</v>
      </c>
      <c r="I111" s="12">
        <v>187.5</v>
      </c>
      <c r="J111" s="12">
        <f t="shared" si="31"/>
        <v>135.56</v>
      </c>
      <c r="K111" s="12">
        <f t="shared" si="21"/>
        <v>299.98</v>
      </c>
    </row>
    <row r="112" spans="1:11" ht="11.25" customHeight="1">
      <c r="A112" s="10" t="s">
        <v>336</v>
      </c>
      <c r="B112" s="11" t="s">
        <v>337</v>
      </c>
      <c r="C112" s="10" t="s">
        <v>18</v>
      </c>
      <c r="D112" s="38">
        <v>2</v>
      </c>
      <c r="E112" s="33">
        <f t="shared" si="32"/>
        <v>26.49</v>
      </c>
      <c r="F112" s="31">
        <f t="shared" si="33"/>
        <v>33.83</v>
      </c>
      <c r="G112" s="18">
        <f t="shared" si="34"/>
        <v>67.66</v>
      </c>
      <c r="I112" s="12">
        <v>16.559999999999999</v>
      </c>
      <c r="J112" s="12">
        <f t="shared" ref="J112:J127" si="35">ROUND(I112-(I112*$J$3),2)</f>
        <v>11.97</v>
      </c>
      <c r="K112" s="12">
        <f t="shared" ref="K112:K175" si="36">ROUND(J112+(J112*$K$3),2)</f>
        <v>26.49</v>
      </c>
    </row>
    <row r="113" spans="1:11" ht="11.25" customHeight="1">
      <c r="A113" s="10" t="s">
        <v>338</v>
      </c>
      <c r="B113" s="11" t="s">
        <v>339</v>
      </c>
      <c r="C113" s="10" t="s">
        <v>18</v>
      </c>
      <c r="D113" s="38">
        <v>2</v>
      </c>
      <c r="E113" s="33">
        <f t="shared" si="32"/>
        <v>4.8499999999999996</v>
      </c>
      <c r="F113" s="31">
        <f t="shared" si="33"/>
        <v>6.19</v>
      </c>
      <c r="G113" s="18">
        <f t="shared" si="34"/>
        <v>12.38</v>
      </c>
      <c r="I113" s="12">
        <v>3.03</v>
      </c>
      <c r="J113" s="12">
        <f t="shared" si="35"/>
        <v>2.19</v>
      </c>
      <c r="K113" s="12">
        <f t="shared" si="36"/>
        <v>4.8499999999999996</v>
      </c>
    </row>
    <row r="114" spans="1:11" ht="11.25" customHeight="1">
      <c r="A114" s="10" t="s">
        <v>340</v>
      </c>
      <c r="B114" s="11" t="s">
        <v>341</v>
      </c>
      <c r="C114" s="10" t="s">
        <v>18</v>
      </c>
      <c r="D114" s="38">
        <v>62</v>
      </c>
      <c r="E114" s="33">
        <f t="shared" si="32"/>
        <v>4.8499999999999996</v>
      </c>
      <c r="F114" s="31">
        <f t="shared" si="33"/>
        <v>6.19</v>
      </c>
      <c r="G114" s="18">
        <f t="shared" si="34"/>
        <v>383.78</v>
      </c>
      <c r="I114" s="12">
        <v>3.03</v>
      </c>
      <c r="J114" s="12">
        <f t="shared" si="35"/>
        <v>2.19</v>
      </c>
      <c r="K114" s="12">
        <f t="shared" si="36"/>
        <v>4.8499999999999996</v>
      </c>
    </row>
    <row r="115" spans="1:11" ht="11.25" customHeight="1">
      <c r="A115" s="10" t="s">
        <v>342</v>
      </c>
      <c r="B115" s="11" t="s">
        <v>343</v>
      </c>
      <c r="C115" s="10" t="s">
        <v>18</v>
      </c>
      <c r="D115" s="38">
        <v>2</v>
      </c>
      <c r="E115" s="33">
        <f t="shared" si="32"/>
        <v>6.71</v>
      </c>
      <c r="F115" s="31">
        <f t="shared" si="33"/>
        <v>8.57</v>
      </c>
      <c r="G115" s="18">
        <f t="shared" si="34"/>
        <v>17.14</v>
      </c>
      <c r="I115" s="12">
        <v>4.1900000000000004</v>
      </c>
      <c r="J115" s="12">
        <f t="shared" si="35"/>
        <v>3.03</v>
      </c>
      <c r="K115" s="12">
        <f t="shared" si="36"/>
        <v>6.71</v>
      </c>
    </row>
    <row r="116" spans="1:11" ht="11.25" customHeight="1">
      <c r="A116" s="10" t="s">
        <v>344</v>
      </c>
      <c r="B116" s="11" t="s">
        <v>345</v>
      </c>
      <c r="C116" s="10" t="s">
        <v>18</v>
      </c>
      <c r="D116" s="38">
        <v>21</v>
      </c>
      <c r="E116" s="33">
        <f t="shared" si="32"/>
        <v>13.81</v>
      </c>
      <c r="F116" s="31">
        <f t="shared" si="33"/>
        <v>17.64</v>
      </c>
      <c r="G116" s="18">
        <f t="shared" si="34"/>
        <v>370.44</v>
      </c>
      <c r="I116" s="12">
        <v>8.6300000000000008</v>
      </c>
      <c r="J116" s="12">
        <f t="shared" si="35"/>
        <v>6.24</v>
      </c>
      <c r="K116" s="12">
        <f t="shared" si="36"/>
        <v>13.81</v>
      </c>
    </row>
    <row r="117" spans="1:11" ht="11.25" customHeight="1">
      <c r="A117" s="10" t="s">
        <v>346</v>
      </c>
      <c r="B117" s="11" t="s">
        <v>347</v>
      </c>
      <c r="C117" s="10" t="s">
        <v>18</v>
      </c>
      <c r="D117" s="38">
        <v>8</v>
      </c>
      <c r="E117" s="33">
        <f t="shared" si="32"/>
        <v>26.53</v>
      </c>
      <c r="F117" s="31">
        <f t="shared" si="33"/>
        <v>33.880000000000003</v>
      </c>
      <c r="G117" s="18">
        <f t="shared" si="34"/>
        <v>271.04000000000002</v>
      </c>
      <c r="I117" s="12">
        <v>16.59</v>
      </c>
      <c r="J117" s="12">
        <f t="shared" si="35"/>
        <v>11.99</v>
      </c>
      <c r="K117" s="12">
        <f t="shared" si="36"/>
        <v>26.53</v>
      </c>
    </row>
    <row r="118" spans="1:11" ht="11.25" customHeight="1">
      <c r="A118" s="10" t="s">
        <v>348</v>
      </c>
      <c r="B118" s="11" t="s">
        <v>349</v>
      </c>
      <c r="C118" s="10" t="s">
        <v>18</v>
      </c>
      <c r="D118" s="38">
        <v>12</v>
      </c>
      <c r="E118" s="33">
        <f t="shared" si="32"/>
        <v>43.31</v>
      </c>
      <c r="F118" s="31">
        <f t="shared" si="33"/>
        <v>55.31</v>
      </c>
      <c r="G118" s="18">
        <f t="shared" si="34"/>
        <v>663.72</v>
      </c>
      <c r="I118" s="12">
        <v>27.07</v>
      </c>
      <c r="J118" s="12">
        <f t="shared" si="35"/>
        <v>19.57</v>
      </c>
      <c r="K118" s="12">
        <f t="shared" si="36"/>
        <v>43.31</v>
      </c>
    </row>
    <row r="119" spans="1:11" ht="11.25" customHeight="1">
      <c r="A119" s="10" t="s">
        <v>350</v>
      </c>
      <c r="B119" s="11" t="s">
        <v>351</v>
      </c>
      <c r="C119" s="10" t="s">
        <v>18</v>
      </c>
      <c r="D119" s="38">
        <v>16</v>
      </c>
      <c r="E119" s="33">
        <f t="shared" si="32"/>
        <v>21.04</v>
      </c>
      <c r="F119" s="31">
        <f t="shared" si="33"/>
        <v>26.87</v>
      </c>
      <c r="G119" s="18">
        <f t="shared" si="34"/>
        <v>429.92</v>
      </c>
      <c r="I119" s="12">
        <v>13.15</v>
      </c>
      <c r="J119" s="12">
        <f t="shared" si="35"/>
        <v>9.51</v>
      </c>
      <c r="K119" s="12">
        <f t="shared" si="36"/>
        <v>21.04</v>
      </c>
    </row>
    <row r="120" spans="1:11" ht="11.25" customHeight="1">
      <c r="A120" s="10" t="s">
        <v>352</v>
      </c>
      <c r="B120" s="11" t="s">
        <v>353</v>
      </c>
      <c r="C120" s="10" t="s">
        <v>18</v>
      </c>
      <c r="D120" s="38">
        <v>6</v>
      </c>
      <c r="E120" s="33">
        <f t="shared" si="32"/>
        <v>52.14</v>
      </c>
      <c r="F120" s="31">
        <f t="shared" si="33"/>
        <v>66.58</v>
      </c>
      <c r="G120" s="18">
        <f t="shared" si="34"/>
        <v>399.48</v>
      </c>
      <c r="I120" s="12">
        <v>32.590000000000003</v>
      </c>
      <c r="J120" s="12">
        <f t="shared" si="35"/>
        <v>23.56</v>
      </c>
      <c r="K120" s="12">
        <f t="shared" si="36"/>
        <v>52.14</v>
      </c>
    </row>
    <row r="121" spans="1:11" ht="11.25" customHeight="1">
      <c r="A121" s="10" t="s">
        <v>354</v>
      </c>
      <c r="B121" s="11" t="s">
        <v>355</v>
      </c>
      <c r="C121" s="10" t="s">
        <v>18</v>
      </c>
      <c r="D121" s="38">
        <v>24</v>
      </c>
      <c r="E121" s="33">
        <f t="shared" si="32"/>
        <v>15.03</v>
      </c>
      <c r="F121" s="31">
        <f t="shared" si="33"/>
        <v>19.190000000000001</v>
      </c>
      <c r="G121" s="18">
        <f t="shared" si="34"/>
        <v>460.56</v>
      </c>
      <c r="I121" s="12">
        <v>9.39</v>
      </c>
      <c r="J121" s="12">
        <f t="shared" si="35"/>
        <v>6.79</v>
      </c>
      <c r="K121" s="12">
        <f t="shared" si="36"/>
        <v>15.03</v>
      </c>
    </row>
    <row r="122" spans="1:11" ht="11.25" customHeight="1">
      <c r="A122" s="10" t="s">
        <v>356</v>
      </c>
      <c r="B122" s="11" t="s">
        <v>357</v>
      </c>
      <c r="C122" s="10" t="s">
        <v>18</v>
      </c>
      <c r="D122" s="38">
        <v>7</v>
      </c>
      <c r="E122" s="33">
        <f t="shared" si="32"/>
        <v>20.8</v>
      </c>
      <c r="F122" s="31">
        <f t="shared" si="33"/>
        <v>26.56</v>
      </c>
      <c r="G122" s="18">
        <f t="shared" si="34"/>
        <v>185.92</v>
      </c>
      <c r="I122" s="12">
        <v>13</v>
      </c>
      <c r="J122" s="12">
        <f t="shared" si="35"/>
        <v>9.4</v>
      </c>
      <c r="K122" s="12">
        <f t="shared" si="36"/>
        <v>20.8</v>
      </c>
    </row>
    <row r="123" spans="1:11" ht="11.25" customHeight="1">
      <c r="A123" s="10" t="s">
        <v>358</v>
      </c>
      <c r="B123" s="11" t="s">
        <v>359</v>
      </c>
      <c r="C123" s="10" t="s">
        <v>18</v>
      </c>
      <c r="D123" s="38">
        <v>1</v>
      </c>
      <c r="E123" s="33">
        <f t="shared" si="32"/>
        <v>20.8</v>
      </c>
      <c r="F123" s="31">
        <f t="shared" si="33"/>
        <v>26.56</v>
      </c>
      <c r="G123" s="18">
        <f t="shared" si="34"/>
        <v>26.56</v>
      </c>
      <c r="I123" s="12">
        <v>13</v>
      </c>
      <c r="J123" s="12">
        <f t="shared" si="35"/>
        <v>9.4</v>
      </c>
      <c r="K123" s="12">
        <f t="shared" si="36"/>
        <v>20.8</v>
      </c>
    </row>
    <row r="124" spans="1:11" ht="11.25" customHeight="1">
      <c r="A124" s="10" t="s">
        <v>360</v>
      </c>
      <c r="B124" s="11" t="s">
        <v>361</v>
      </c>
      <c r="C124" s="10" t="s">
        <v>18</v>
      </c>
      <c r="D124" s="38">
        <v>8</v>
      </c>
      <c r="E124" s="33">
        <f t="shared" si="32"/>
        <v>48.82</v>
      </c>
      <c r="F124" s="31">
        <f t="shared" si="33"/>
        <v>62.34</v>
      </c>
      <c r="G124" s="18">
        <f t="shared" si="34"/>
        <v>498.72</v>
      </c>
      <c r="I124" s="12">
        <v>30.51</v>
      </c>
      <c r="J124" s="12">
        <f t="shared" si="35"/>
        <v>22.06</v>
      </c>
      <c r="K124" s="12">
        <f t="shared" si="36"/>
        <v>48.82</v>
      </c>
    </row>
    <row r="125" spans="1:11" ht="11.25" customHeight="1">
      <c r="A125" s="10" t="s">
        <v>362</v>
      </c>
      <c r="B125" s="11" t="s">
        <v>363</v>
      </c>
      <c r="C125" s="10" t="s">
        <v>18</v>
      </c>
      <c r="D125" s="38">
        <v>30</v>
      </c>
      <c r="E125" s="33">
        <f t="shared" si="32"/>
        <v>10.62</v>
      </c>
      <c r="F125" s="31">
        <f t="shared" si="33"/>
        <v>13.56</v>
      </c>
      <c r="G125" s="18">
        <f t="shared" si="34"/>
        <v>406.8</v>
      </c>
      <c r="I125" s="12">
        <v>6.64</v>
      </c>
      <c r="J125" s="12">
        <f t="shared" si="35"/>
        <v>4.8</v>
      </c>
      <c r="K125" s="12">
        <f t="shared" si="36"/>
        <v>10.62</v>
      </c>
    </row>
    <row r="126" spans="1:11" ht="11.25" customHeight="1">
      <c r="A126" s="10" t="s">
        <v>364</v>
      </c>
      <c r="B126" s="11" t="s">
        <v>365</v>
      </c>
      <c r="C126" s="10" t="s">
        <v>18</v>
      </c>
      <c r="D126" s="38">
        <v>1</v>
      </c>
      <c r="E126" s="33">
        <f t="shared" si="32"/>
        <v>9.1199999999999992</v>
      </c>
      <c r="F126" s="31">
        <f t="shared" si="33"/>
        <v>11.65</v>
      </c>
      <c r="G126" s="18">
        <f t="shared" si="34"/>
        <v>11.65</v>
      </c>
      <c r="I126" s="12">
        <v>5.7</v>
      </c>
      <c r="J126" s="12">
        <f t="shared" si="35"/>
        <v>4.12</v>
      </c>
      <c r="K126" s="12">
        <f t="shared" si="36"/>
        <v>9.1199999999999992</v>
      </c>
    </row>
    <row r="127" spans="1:11" ht="11.25" customHeight="1">
      <c r="A127" s="10" t="s">
        <v>366</v>
      </c>
      <c r="B127" s="11" t="s">
        <v>367</v>
      </c>
      <c r="C127" s="10" t="s">
        <v>18</v>
      </c>
      <c r="D127" s="38">
        <v>5</v>
      </c>
      <c r="E127" s="33">
        <f t="shared" si="32"/>
        <v>6.4</v>
      </c>
      <c r="F127" s="31">
        <f t="shared" si="33"/>
        <v>8.17</v>
      </c>
      <c r="G127" s="18">
        <f t="shared" si="34"/>
        <v>40.85</v>
      </c>
      <c r="I127" s="12">
        <v>4</v>
      </c>
      <c r="J127" s="12">
        <f t="shared" si="35"/>
        <v>2.89</v>
      </c>
      <c r="K127" s="12">
        <f t="shared" si="36"/>
        <v>6.4</v>
      </c>
    </row>
    <row r="128" spans="1:11" ht="11.25" customHeight="1">
      <c r="A128" s="10" t="s">
        <v>368</v>
      </c>
      <c r="B128" s="11" t="s">
        <v>369</v>
      </c>
      <c r="C128" s="10" t="s">
        <v>18</v>
      </c>
      <c r="D128" s="38">
        <v>3</v>
      </c>
      <c r="E128" s="33">
        <f t="shared" si="32"/>
        <v>18.059999999999999</v>
      </c>
      <c r="F128" s="31">
        <f t="shared" si="33"/>
        <v>23.06</v>
      </c>
      <c r="G128" s="18">
        <f t="shared" si="34"/>
        <v>69.180000000000007</v>
      </c>
      <c r="I128" s="12">
        <v>11.28</v>
      </c>
      <c r="J128" s="12">
        <f t="shared" ref="J128:J143" si="37">ROUND(I128-(I128*$J$3),2)</f>
        <v>8.16</v>
      </c>
      <c r="K128" s="12">
        <f t="shared" si="36"/>
        <v>18.059999999999999</v>
      </c>
    </row>
    <row r="129" spans="1:11" ht="11.25" customHeight="1">
      <c r="A129" s="10" t="s">
        <v>370</v>
      </c>
      <c r="B129" s="11" t="s">
        <v>371</v>
      </c>
      <c r="C129" s="10" t="s">
        <v>18</v>
      </c>
      <c r="D129" s="38">
        <v>14</v>
      </c>
      <c r="E129" s="33">
        <f t="shared" si="32"/>
        <v>94.96</v>
      </c>
      <c r="F129" s="31">
        <f t="shared" si="33"/>
        <v>121.26</v>
      </c>
      <c r="G129" s="18">
        <f t="shared" si="34"/>
        <v>1697.64</v>
      </c>
      <c r="I129" s="12">
        <v>59.35</v>
      </c>
      <c r="J129" s="12">
        <f t="shared" si="37"/>
        <v>42.91</v>
      </c>
      <c r="K129" s="12">
        <f t="shared" si="36"/>
        <v>94.96</v>
      </c>
    </row>
    <row r="130" spans="1:11" ht="11.25" customHeight="1">
      <c r="A130" s="10" t="s">
        <v>372</v>
      </c>
      <c r="B130" s="11" t="s">
        <v>373</v>
      </c>
      <c r="C130" s="10" t="s">
        <v>18</v>
      </c>
      <c r="D130" s="38">
        <v>6</v>
      </c>
      <c r="E130" s="33">
        <f t="shared" si="32"/>
        <v>8.83</v>
      </c>
      <c r="F130" s="31">
        <f t="shared" si="33"/>
        <v>11.28</v>
      </c>
      <c r="G130" s="18">
        <f t="shared" si="34"/>
        <v>67.680000000000007</v>
      </c>
      <c r="I130" s="12">
        <v>5.52</v>
      </c>
      <c r="J130" s="12">
        <f t="shared" si="37"/>
        <v>3.99</v>
      </c>
      <c r="K130" s="12">
        <f t="shared" si="36"/>
        <v>8.83</v>
      </c>
    </row>
    <row r="131" spans="1:11" ht="11.25" customHeight="1">
      <c r="A131" s="10" t="s">
        <v>374</v>
      </c>
      <c r="B131" s="11" t="s">
        <v>375</v>
      </c>
      <c r="C131" s="10" t="s">
        <v>18</v>
      </c>
      <c r="D131" s="38">
        <v>68</v>
      </c>
      <c r="E131" s="33">
        <f t="shared" si="32"/>
        <v>10.4</v>
      </c>
      <c r="F131" s="31">
        <f t="shared" si="33"/>
        <v>13.28</v>
      </c>
      <c r="G131" s="18">
        <f t="shared" si="34"/>
        <v>903.04</v>
      </c>
      <c r="I131" s="12">
        <v>6.5</v>
      </c>
      <c r="J131" s="12">
        <f t="shared" si="37"/>
        <v>4.7</v>
      </c>
      <c r="K131" s="12">
        <f t="shared" si="36"/>
        <v>10.4</v>
      </c>
    </row>
    <row r="132" spans="1:11" ht="11.25" customHeight="1">
      <c r="A132" s="10" t="s">
        <v>376</v>
      </c>
      <c r="B132" s="11" t="s">
        <v>377</v>
      </c>
      <c r="C132" s="10" t="s">
        <v>18</v>
      </c>
      <c r="D132" s="38">
        <v>12</v>
      </c>
      <c r="E132" s="33">
        <f t="shared" si="32"/>
        <v>15.56</v>
      </c>
      <c r="F132" s="31">
        <f t="shared" si="33"/>
        <v>19.87</v>
      </c>
      <c r="G132" s="18">
        <f t="shared" si="34"/>
        <v>238.44</v>
      </c>
      <c r="I132" s="12">
        <v>9.73</v>
      </c>
      <c r="J132" s="12">
        <f t="shared" si="37"/>
        <v>7.03</v>
      </c>
      <c r="K132" s="12">
        <f t="shared" si="36"/>
        <v>15.56</v>
      </c>
    </row>
    <row r="133" spans="1:11" ht="11.25" customHeight="1">
      <c r="A133" s="10" t="s">
        <v>378</v>
      </c>
      <c r="B133" s="11" t="s">
        <v>379</v>
      </c>
      <c r="C133" s="10" t="s">
        <v>18</v>
      </c>
      <c r="D133" s="38">
        <v>1</v>
      </c>
      <c r="E133" s="33">
        <f t="shared" si="32"/>
        <v>44.39</v>
      </c>
      <c r="F133" s="31">
        <f t="shared" si="33"/>
        <v>56.69</v>
      </c>
      <c r="G133" s="18">
        <f t="shared" si="34"/>
        <v>56.69</v>
      </c>
      <c r="I133" s="12">
        <v>27.75</v>
      </c>
      <c r="J133" s="12">
        <f t="shared" si="37"/>
        <v>20.059999999999999</v>
      </c>
      <c r="K133" s="12">
        <f t="shared" si="36"/>
        <v>44.39</v>
      </c>
    </row>
    <row r="134" spans="1:11" ht="11.25" customHeight="1">
      <c r="A134" s="10" t="s">
        <v>380</v>
      </c>
      <c r="B134" s="11" t="s">
        <v>381</v>
      </c>
      <c r="C134" s="10" t="s">
        <v>18</v>
      </c>
      <c r="D134" s="38">
        <v>34</v>
      </c>
      <c r="E134" s="33">
        <f t="shared" si="32"/>
        <v>139.46</v>
      </c>
      <c r="F134" s="31">
        <f t="shared" si="33"/>
        <v>178.09</v>
      </c>
      <c r="G134" s="18">
        <f t="shared" si="34"/>
        <v>6055.06</v>
      </c>
      <c r="I134" s="12">
        <v>87.16</v>
      </c>
      <c r="J134" s="12">
        <f t="shared" si="37"/>
        <v>63.02</v>
      </c>
      <c r="K134" s="12">
        <f t="shared" si="36"/>
        <v>139.46</v>
      </c>
    </row>
    <row r="135" spans="1:11" ht="11.25" customHeight="1">
      <c r="A135" s="10" t="s">
        <v>382</v>
      </c>
      <c r="B135" s="11" t="s">
        <v>383</v>
      </c>
      <c r="C135" s="10" t="s">
        <v>18</v>
      </c>
      <c r="D135" s="38">
        <v>7</v>
      </c>
      <c r="E135" s="33">
        <f t="shared" si="32"/>
        <v>17.920000000000002</v>
      </c>
      <c r="F135" s="31">
        <f t="shared" si="33"/>
        <v>22.88</v>
      </c>
      <c r="G135" s="18">
        <f t="shared" si="34"/>
        <v>160.16</v>
      </c>
      <c r="I135" s="12">
        <v>11.2</v>
      </c>
      <c r="J135" s="12">
        <f t="shared" si="37"/>
        <v>8.1</v>
      </c>
      <c r="K135" s="12">
        <f t="shared" si="36"/>
        <v>17.920000000000002</v>
      </c>
    </row>
    <row r="136" spans="1:11" ht="11.25" customHeight="1">
      <c r="A136" s="10" t="s">
        <v>384</v>
      </c>
      <c r="B136" s="11" t="s">
        <v>385</v>
      </c>
      <c r="C136" s="10" t="s">
        <v>18</v>
      </c>
      <c r="D136" s="38">
        <v>55</v>
      </c>
      <c r="E136" s="33">
        <f t="shared" si="32"/>
        <v>12.41</v>
      </c>
      <c r="F136" s="31">
        <f t="shared" si="33"/>
        <v>15.85</v>
      </c>
      <c r="G136" s="18">
        <f t="shared" si="34"/>
        <v>871.75</v>
      </c>
      <c r="I136" s="12">
        <v>7.76</v>
      </c>
      <c r="J136" s="12">
        <f t="shared" si="37"/>
        <v>5.61</v>
      </c>
      <c r="K136" s="12">
        <f t="shared" si="36"/>
        <v>12.41</v>
      </c>
    </row>
    <row r="137" spans="1:11" ht="11.25" customHeight="1">
      <c r="A137" s="10" t="s">
        <v>386</v>
      </c>
      <c r="B137" s="11" t="s">
        <v>387</v>
      </c>
      <c r="C137" s="10" t="s">
        <v>18</v>
      </c>
      <c r="D137" s="38">
        <v>1</v>
      </c>
      <c r="E137" s="33">
        <f t="shared" si="32"/>
        <v>13.03</v>
      </c>
      <c r="F137" s="31">
        <f t="shared" si="33"/>
        <v>16.64</v>
      </c>
      <c r="G137" s="18">
        <f t="shared" si="34"/>
        <v>16.64</v>
      </c>
      <c r="I137" s="12">
        <v>8.15</v>
      </c>
      <c r="J137" s="12">
        <f t="shared" si="37"/>
        <v>5.89</v>
      </c>
      <c r="K137" s="12">
        <f t="shared" si="36"/>
        <v>13.03</v>
      </c>
    </row>
    <row r="138" spans="1:11" ht="11.25" customHeight="1">
      <c r="A138" s="10" t="s">
        <v>388</v>
      </c>
      <c r="B138" s="11" t="s">
        <v>389</v>
      </c>
      <c r="C138" s="10" t="s">
        <v>18</v>
      </c>
      <c r="D138" s="38">
        <v>10</v>
      </c>
      <c r="E138" s="33">
        <f t="shared" si="32"/>
        <v>5.58</v>
      </c>
      <c r="F138" s="31">
        <f t="shared" si="33"/>
        <v>7.13</v>
      </c>
      <c r="G138" s="18">
        <f t="shared" si="34"/>
        <v>71.3</v>
      </c>
      <c r="I138" s="12">
        <v>3.49</v>
      </c>
      <c r="J138" s="12">
        <f t="shared" si="37"/>
        <v>2.52</v>
      </c>
      <c r="K138" s="12">
        <f t="shared" si="36"/>
        <v>5.58</v>
      </c>
    </row>
    <row r="139" spans="1:11" ht="11.25" customHeight="1">
      <c r="A139" s="10" t="s">
        <v>390</v>
      </c>
      <c r="B139" s="11" t="s">
        <v>391</v>
      </c>
      <c r="C139" s="10" t="s">
        <v>18</v>
      </c>
      <c r="D139" s="38">
        <v>5</v>
      </c>
      <c r="E139" s="33">
        <f t="shared" si="32"/>
        <v>13.92</v>
      </c>
      <c r="F139" s="31">
        <f t="shared" si="33"/>
        <v>17.78</v>
      </c>
      <c r="G139" s="18">
        <f t="shared" si="34"/>
        <v>88.9</v>
      </c>
      <c r="I139" s="12">
        <v>8.6999999999999993</v>
      </c>
      <c r="J139" s="12">
        <f t="shared" si="37"/>
        <v>6.29</v>
      </c>
      <c r="K139" s="12">
        <f t="shared" si="36"/>
        <v>13.92</v>
      </c>
    </row>
    <row r="140" spans="1:11" ht="11.25" customHeight="1">
      <c r="A140" s="10" t="s">
        <v>392</v>
      </c>
      <c r="B140" s="11" t="s">
        <v>393</v>
      </c>
      <c r="C140" s="10" t="s">
        <v>18</v>
      </c>
      <c r="D140" s="38">
        <v>20</v>
      </c>
      <c r="E140" s="33">
        <f t="shared" si="32"/>
        <v>14.58</v>
      </c>
      <c r="F140" s="31">
        <f t="shared" si="33"/>
        <v>18.62</v>
      </c>
      <c r="G140" s="18">
        <f t="shared" si="34"/>
        <v>372.4</v>
      </c>
      <c r="I140" s="12">
        <v>9.11</v>
      </c>
      <c r="J140" s="12">
        <f t="shared" si="37"/>
        <v>6.59</v>
      </c>
      <c r="K140" s="12">
        <f t="shared" si="36"/>
        <v>14.58</v>
      </c>
    </row>
    <row r="141" spans="1:11" ht="11.25" customHeight="1">
      <c r="A141" s="10" t="s">
        <v>394</v>
      </c>
      <c r="B141" s="11" t="s">
        <v>395</v>
      </c>
      <c r="C141" s="10" t="s">
        <v>18</v>
      </c>
      <c r="D141" s="38">
        <v>6</v>
      </c>
      <c r="E141" s="33">
        <f t="shared" si="32"/>
        <v>26.4</v>
      </c>
      <c r="F141" s="31">
        <f t="shared" si="33"/>
        <v>33.71</v>
      </c>
      <c r="G141" s="18">
        <f t="shared" si="34"/>
        <v>202.26</v>
      </c>
      <c r="I141" s="12">
        <v>16.5</v>
      </c>
      <c r="J141" s="12">
        <f t="shared" si="37"/>
        <v>11.93</v>
      </c>
      <c r="K141" s="12">
        <f t="shared" si="36"/>
        <v>26.4</v>
      </c>
    </row>
    <row r="142" spans="1:11" ht="11.25" customHeight="1">
      <c r="A142" s="10" t="s">
        <v>396</v>
      </c>
      <c r="B142" s="11" t="s">
        <v>397</v>
      </c>
      <c r="C142" s="10" t="s">
        <v>18</v>
      </c>
      <c r="D142" s="38">
        <v>11</v>
      </c>
      <c r="E142" s="33">
        <f t="shared" si="32"/>
        <v>70.37</v>
      </c>
      <c r="F142" s="31">
        <f t="shared" si="33"/>
        <v>89.86</v>
      </c>
      <c r="G142" s="18">
        <f t="shared" si="34"/>
        <v>988.46</v>
      </c>
      <c r="I142" s="12">
        <v>43.98</v>
      </c>
      <c r="J142" s="12">
        <f t="shared" si="37"/>
        <v>31.8</v>
      </c>
      <c r="K142" s="12">
        <f t="shared" si="36"/>
        <v>70.37</v>
      </c>
    </row>
    <row r="143" spans="1:11" ht="11.25" customHeight="1">
      <c r="A143" s="10" t="s">
        <v>398</v>
      </c>
      <c r="B143" s="11" t="s">
        <v>399</v>
      </c>
      <c r="C143" s="10" t="s">
        <v>18</v>
      </c>
      <c r="D143" s="38">
        <v>14</v>
      </c>
      <c r="E143" s="33">
        <f t="shared" si="32"/>
        <v>63.73</v>
      </c>
      <c r="F143" s="31">
        <f t="shared" si="33"/>
        <v>81.38</v>
      </c>
      <c r="G143" s="18">
        <f t="shared" si="34"/>
        <v>1139.32</v>
      </c>
      <c r="I143" s="12">
        <v>39.840000000000003</v>
      </c>
      <c r="J143" s="12">
        <f t="shared" si="37"/>
        <v>28.8</v>
      </c>
      <c r="K143" s="12">
        <f t="shared" si="36"/>
        <v>63.73</v>
      </c>
    </row>
    <row r="144" spans="1:11" ht="11.25" customHeight="1">
      <c r="A144" s="10" t="s">
        <v>400</v>
      </c>
      <c r="B144" s="11" t="s">
        <v>401</v>
      </c>
      <c r="C144" s="10" t="s">
        <v>18</v>
      </c>
      <c r="D144" s="38">
        <v>11</v>
      </c>
      <c r="E144" s="33">
        <f t="shared" si="32"/>
        <v>26.64</v>
      </c>
      <c r="F144" s="31">
        <f t="shared" si="33"/>
        <v>34.020000000000003</v>
      </c>
      <c r="G144" s="18">
        <f t="shared" si="34"/>
        <v>374.22</v>
      </c>
      <c r="I144" s="12">
        <v>16.649999999999999</v>
      </c>
      <c r="J144" s="12">
        <f t="shared" ref="J144:J159" si="38">ROUND(I144-(I144*$J$3),2)</f>
        <v>12.04</v>
      </c>
      <c r="K144" s="12">
        <f t="shared" si="36"/>
        <v>26.64</v>
      </c>
    </row>
    <row r="145" spans="1:11" ht="11.25" customHeight="1">
      <c r="A145" s="10" t="s">
        <v>402</v>
      </c>
      <c r="B145" s="11" t="s">
        <v>403</v>
      </c>
      <c r="C145" s="10" t="s">
        <v>18</v>
      </c>
      <c r="D145" s="38">
        <v>13</v>
      </c>
      <c r="E145" s="33">
        <f t="shared" si="32"/>
        <v>84.53</v>
      </c>
      <c r="F145" s="31">
        <f t="shared" si="33"/>
        <v>107.94</v>
      </c>
      <c r="G145" s="18">
        <f t="shared" si="34"/>
        <v>1403.22</v>
      </c>
      <c r="I145" s="12">
        <v>52.83</v>
      </c>
      <c r="J145" s="12">
        <f t="shared" si="38"/>
        <v>38.200000000000003</v>
      </c>
      <c r="K145" s="12">
        <f t="shared" si="36"/>
        <v>84.53</v>
      </c>
    </row>
    <row r="146" spans="1:11" ht="11.25" customHeight="1">
      <c r="A146" s="10" t="s">
        <v>404</v>
      </c>
      <c r="B146" s="11" t="s">
        <v>405</v>
      </c>
      <c r="C146" s="10" t="s">
        <v>18</v>
      </c>
      <c r="D146" s="38">
        <v>3</v>
      </c>
      <c r="E146" s="33">
        <f t="shared" si="32"/>
        <v>84.53</v>
      </c>
      <c r="F146" s="31">
        <f t="shared" si="33"/>
        <v>107.94</v>
      </c>
      <c r="G146" s="18">
        <f t="shared" si="34"/>
        <v>323.82</v>
      </c>
      <c r="I146" s="12">
        <v>52.83</v>
      </c>
      <c r="J146" s="12">
        <f t="shared" si="38"/>
        <v>38.200000000000003</v>
      </c>
      <c r="K146" s="12">
        <f t="shared" si="36"/>
        <v>84.53</v>
      </c>
    </row>
    <row r="147" spans="1:11" ht="11.25" customHeight="1">
      <c r="A147" s="10" t="s">
        <v>406</v>
      </c>
      <c r="B147" s="11" t="s">
        <v>407</v>
      </c>
      <c r="C147" s="10" t="s">
        <v>18</v>
      </c>
      <c r="D147" s="38">
        <v>11</v>
      </c>
      <c r="E147" s="33">
        <f t="shared" si="32"/>
        <v>26.47</v>
      </c>
      <c r="F147" s="31">
        <f t="shared" si="33"/>
        <v>33.799999999999997</v>
      </c>
      <c r="G147" s="18">
        <f t="shared" si="34"/>
        <v>371.8</v>
      </c>
      <c r="I147" s="12">
        <v>16.54</v>
      </c>
      <c r="J147" s="12">
        <f t="shared" si="38"/>
        <v>11.96</v>
      </c>
      <c r="K147" s="12">
        <f t="shared" si="36"/>
        <v>26.47</v>
      </c>
    </row>
    <row r="148" spans="1:11" ht="11.25" customHeight="1">
      <c r="A148" s="10" t="s">
        <v>408</v>
      </c>
      <c r="B148" s="11" t="s">
        <v>409</v>
      </c>
      <c r="C148" s="10" t="s">
        <v>18</v>
      </c>
      <c r="D148" s="38">
        <v>1</v>
      </c>
      <c r="E148" s="33">
        <f t="shared" si="32"/>
        <v>10.95</v>
      </c>
      <c r="F148" s="31">
        <f t="shared" si="33"/>
        <v>13.98</v>
      </c>
      <c r="G148" s="18">
        <f t="shared" si="34"/>
        <v>13.98</v>
      </c>
      <c r="I148" s="12">
        <v>6.84</v>
      </c>
      <c r="J148" s="12">
        <f t="shared" si="38"/>
        <v>4.95</v>
      </c>
      <c r="K148" s="12">
        <f t="shared" si="36"/>
        <v>10.95</v>
      </c>
    </row>
    <row r="149" spans="1:11" ht="11.25" customHeight="1">
      <c r="A149" s="10" t="s">
        <v>410</v>
      </c>
      <c r="B149" s="11" t="s">
        <v>411</v>
      </c>
      <c r="C149" s="10" t="s">
        <v>18</v>
      </c>
      <c r="D149" s="38">
        <v>1</v>
      </c>
      <c r="E149" s="33">
        <f t="shared" si="32"/>
        <v>25.56</v>
      </c>
      <c r="F149" s="31">
        <f t="shared" si="33"/>
        <v>32.64</v>
      </c>
      <c r="G149" s="18">
        <f t="shared" si="34"/>
        <v>32.64</v>
      </c>
      <c r="I149" s="12">
        <v>15.98</v>
      </c>
      <c r="J149" s="12">
        <f t="shared" si="38"/>
        <v>11.55</v>
      </c>
      <c r="K149" s="12">
        <f t="shared" si="36"/>
        <v>25.56</v>
      </c>
    </row>
    <row r="150" spans="1:11" ht="11.25" customHeight="1">
      <c r="A150" s="10" t="s">
        <v>412</v>
      </c>
      <c r="B150" s="11" t="s">
        <v>413</v>
      </c>
      <c r="C150" s="10" t="s">
        <v>18</v>
      </c>
      <c r="D150" s="38">
        <v>14</v>
      </c>
      <c r="E150" s="33">
        <f t="shared" si="32"/>
        <v>22.44</v>
      </c>
      <c r="F150" s="31">
        <f t="shared" si="33"/>
        <v>28.66</v>
      </c>
      <c r="G150" s="18">
        <f t="shared" si="34"/>
        <v>401.24</v>
      </c>
      <c r="I150" s="12">
        <v>14.02</v>
      </c>
      <c r="J150" s="12">
        <f t="shared" si="38"/>
        <v>10.14</v>
      </c>
      <c r="K150" s="12">
        <f t="shared" si="36"/>
        <v>22.44</v>
      </c>
    </row>
    <row r="151" spans="1:11" ht="11.25" customHeight="1">
      <c r="A151" s="10" t="s">
        <v>414</v>
      </c>
      <c r="B151" s="11" t="s">
        <v>415</v>
      </c>
      <c r="C151" s="10" t="s">
        <v>18</v>
      </c>
      <c r="D151" s="38">
        <v>14</v>
      </c>
      <c r="E151" s="33">
        <f t="shared" si="32"/>
        <v>56.89</v>
      </c>
      <c r="F151" s="31">
        <f t="shared" si="33"/>
        <v>72.650000000000006</v>
      </c>
      <c r="G151" s="18">
        <f t="shared" si="34"/>
        <v>1017.1</v>
      </c>
      <c r="I151" s="12">
        <v>35.56</v>
      </c>
      <c r="J151" s="12">
        <f t="shared" si="38"/>
        <v>25.71</v>
      </c>
      <c r="K151" s="12">
        <f t="shared" si="36"/>
        <v>56.89</v>
      </c>
    </row>
    <row r="152" spans="1:11" ht="11.25" customHeight="1">
      <c r="A152" s="14"/>
      <c r="B152" s="4" t="s">
        <v>416</v>
      </c>
      <c r="C152" s="14"/>
      <c r="D152" s="39"/>
      <c r="E152" s="33"/>
      <c r="F152" s="31"/>
      <c r="G152" s="18"/>
      <c r="I152" s="15" t="s">
        <v>68</v>
      </c>
      <c r="J152" s="12"/>
      <c r="K152" s="12"/>
    </row>
    <row r="153" spans="1:11" ht="11.25" customHeight="1">
      <c r="A153" s="10" t="s">
        <v>417</v>
      </c>
      <c r="B153" s="11" t="s">
        <v>418</v>
      </c>
      <c r="C153" s="10" t="s">
        <v>18</v>
      </c>
      <c r="D153" s="38">
        <v>1</v>
      </c>
      <c r="E153" s="33">
        <f t="shared" ref="E153:E160" si="39">K153</f>
        <v>27.97</v>
      </c>
      <c r="F153" s="31">
        <f t="shared" si="33"/>
        <v>35.72</v>
      </c>
      <c r="G153" s="18">
        <f t="shared" si="34"/>
        <v>35.72</v>
      </c>
      <c r="I153" s="12">
        <v>17.48</v>
      </c>
      <c r="J153" s="12">
        <f t="shared" si="38"/>
        <v>12.64</v>
      </c>
      <c r="K153" s="12">
        <f t="shared" si="36"/>
        <v>27.97</v>
      </c>
    </row>
    <row r="154" spans="1:11" ht="11.25" customHeight="1">
      <c r="A154" s="10" t="s">
        <v>419</v>
      </c>
      <c r="B154" s="11" t="s">
        <v>420</v>
      </c>
      <c r="C154" s="10" t="s">
        <v>18</v>
      </c>
      <c r="D154" s="38">
        <v>4</v>
      </c>
      <c r="E154" s="33">
        <f t="shared" si="39"/>
        <v>229.19</v>
      </c>
      <c r="F154" s="31">
        <f t="shared" si="33"/>
        <v>292.68</v>
      </c>
      <c r="G154" s="18">
        <f t="shared" si="34"/>
        <v>1170.72</v>
      </c>
      <c r="I154" s="12">
        <v>143.25</v>
      </c>
      <c r="J154" s="12">
        <f t="shared" si="38"/>
        <v>103.57</v>
      </c>
      <c r="K154" s="12">
        <f t="shared" si="36"/>
        <v>229.19</v>
      </c>
    </row>
    <row r="155" spans="1:11" ht="11.25" customHeight="1">
      <c r="A155" s="10" t="s">
        <v>421</v>
      </c>
      <c r="B155" s="11" t="s">
        <v>422</v>
      </c>
      <c r="C155" s="10" t="s">
        <v>18</v>
      </c>
      <c r="D155" s="38">
        <v>6</v>
      </c>
      <c r="E155" s="33">
        <f t="shared" si="39"/>
        <v>440.48</v>
      </c>
      <c r="F155" s="31">
        <f t="shared" si="33"/>
        <v>562.49</v>
      </c>
      <c r="G155" s="18">
        <f t="shared" si="34"/>
        <v>3374.94</v>
      </c>
      <c r="I155" s="12">
        <v>275.31</v>
      </c>
      <c r="J155" s="12">
        <f t="shared" si="38"/>
        <v>199.05</v>
      </c>
      <c r="K155" s="12">
        <f t="shared" si="36"/>
        <v>440.48</v>
      </c>
    </row>
    <row r="156" spans="1:11" ht="11.25" customHeight="1">
      <c r="A156" s="10" t="s">
        <v>423</v>
      </c>
      <c r="B156" s="11" t="s">
        <v>424</v>
      </c>
      <c r="C156" s="10" t="s">
        <v>18</v>
      </c>
      <c r="D156" s="38">
        <v>1</v>
      </c>
      <c r="E156" s="33">
        <f t="shared" si="39"/>
        <v>177.3</v>
      </c>
      <c r="F156" s="31">
        <f t="shared" si="33"/>
        <v>226.41</v>
      </c>
      <c r="G156" s="18">
        <f t="shared" si="34"/>
        <v>226.41</v>
      </c>
      <c r="I156" s="12">
        <v>110.82</v>
      </c>
      <c r="J156" s="12">
        <f t="shared" si="38"/>
        <v>80.12</v>
      </c>
      <c r="K156" s="12">
        <f t="shared" si="36"/>
        <v>177.3</v>
      </c>
    </row>
    <row r="157" spans="1:11" ht="11.25" customHeight="1">
      <c r="A157" s="10" t="s">
        <v>425</v>
      </c>
      <c r="B157" s="11" t="s">
        <v>426</v>
      </c>
      <c r="C157" s="10" t="s">
        <v>18</v>
      </c>
      <c r="D157" s="38">
        <v>1</v>
      </c>
      <c r="E157" s="33">
        <f t="shared" si="39"/>
        <v>177.3</v>
      </c>
      <c r="F157" s="31">
        <f t="shared" si="33"/>
        <v>226.41</v>
      </c>
      <c r="G157" s="18">
        <f t="shared" si="34"/>
        <v>226.41</v>
      </c>
      <c r="I157" s="12">
        <v>110.82</v>
      </c>
      <c r="J157" s="12">
        <f t="shared" si="38"/>
        <v>80.12</v>
      </c>
      <c r="K157" s="12">
        <f t="shared" si="36"/>
        <v>177.3</v>
      </c>
    </row>
    <row r="158" spans="1:11" ht="11.25" customHeight="1">
      <c r="A158" s="10" t="s">
        <v>427</v>
      </c>
      <c r="B158" s="11" t="s">
        <v>428</v>
      </c>
      <c r="C158" s="10" t="s">
        <v>18</v>
      </c>
      <c r="D158" s="38">
        <v>4</v>
      </c>
      <c r="E158" s="33">
        <f t="shared" si="39"/>
        <v>261.39</v>
      </c>
      <c r="F158" s="31">
        <f t="shared" si="33"/>
        <v>333.8</v>
      </c>
      <c r="G158" s="18">
        <f t="shared" si="34"/>
        <v>1335.2</v>
      </c>
      <c r="I158" s="12">
        <v>163.38</v>
      </c>
      <c r="J158" s="12">
        <f t="shared" si="38"/>
        <v>118.12</v>
      </c>
      <c r="K158" s="12">
        <f t="shared" si="36"/>
        <v>261.39</v>
      </c>
    </row>
    <row r="159" spans="1:11" ht="11.25" customHeight="1">
      <c r="A159" s="10" t="s">
        <v>429</v>
      </c>
      <c r="B159" s="11" t="s">
        <v>430</v>
      </c>
      <c r="C159" s="10" t="s">
        <v>18</v>
      </c>
      <c r="D159" s="38">
        <v>26</v>
      </c>
      <c r="E159" s="33">
        <f t="shared" si="39"/>
        <v>177.3</v>
      </c>
      <c r="F159" s="31">
        <f t="shared" si="33"/>
        <v>226.41</v>
      </c>
      <c r="G159" s="18">
        <f t="shared" si="34"/>
        <v>5886.66</v>
      </c>
      <c r="I159" s="12">
        <v>110.82</v>
      </c>
      <c r="J159" s="12">
        <f t="shared" si="38"/>
        <v>80.12</v>
      </c>
      <c r="K159" s="12">
        <f t="shared" si="36"/>
        <v>177.3</v>
      </c>
    </row>
    <row r="160" spans="1:11" ht="11.25" customHeight="1">
      <c r="A160" s="10" t="s">
        <v>431</v>
      </c>
      <c r="B160" s="11" t="s">
        <v>432</v>
      </c>
      <c r="C160" s="10" t="s">
        <v>18</v>
      </c>
      <c r="D160" s="38">
        <v>10</v>
      </c>
      <c r="E160" s="33">
        <f t="shared" si="39"/>
        <v>125.23</v>
      </c>
      <c r="F160" s="31">
        <f t="shared" si="33"/>
        <v>159.91999999999999</v>
      </c>
      <c r="G160" s="18">
        <f t="shared" si="34"/>
        <v>1599.2</v>
      </c>
      <c r="I160" s="12">
        <v>78.27</v>
      </c>
      <c r="J160" s="12">
        <f t="shared" ref="J160:J175" si="40">ROUND(I160-(I160*$J$3),2)</f>
        <v>56.59</v>
      </c>
      <c r="K160" s="12">
        <f t="shared" si="36"/>
        <v>125.23</v>
      </c>
    </row>
    <row r="161" spans="1:11" ht="9.9499999999999993" customHeight="1">
      <c r="A161" s="14"/>
      <c r="B161" s="14"/>
      <c r="C161" s="14"/>
      <c r="D161" s="39"/>
      <c r="E161" s="32"/>
      <c r="F161" s="32"/>
      <c r="G161" s="26"/>
      <c r="I161" s="14"/>
      <c r="J161" s="12"/>
      <c r="K161" s="12"/>
    </row>
    <row r="162" spans="1:11" ht="12.75" customHeight="1">
      <c r="A162" s="7" t="s">
        <v>433</v>
      </c>
      <c r="B162" s="8" t="s">
        <v>434</v>
      </c>
      <c r="C162" s="9"/>
      <c r="D162" s="30"/>
      <c r="E162" s="30"/>
      <c r="F162" s="30"/>
      <c r="G162" s="46">
        <f>SUM(G163:G170)</f>
        <v>16437.45</v>
      </c>
      <c r="I162" s="9"/>
      <c r="J162" s="12"/>
      <c r="K162" s="12"/>
    </row>
    <row r="163" spans="1:11" ht="11.25" customHeight="1">
      <c r="A163" s="14"/>
      <c r="B163" s="4" t="s">
        <v>435</v>
      </c>
      <c r="C163" s="14"/>
      <c r="D163" s="39"/>
      <c r="E163" s="32"/>
      <c r="F163" s="32"/>
      <c r="G163" s="26"/>
      <c r="I163" s="14"/>
      <c r="J163" s="12"/>
      <c r="K163" s="12"/>
    </row>
    <row r="164" spans="1:11" ht="11.25" customHeight="1">
      <c r="A164" s="10" t="s">
        <v>436</v>
      </c>
      <c r="B164" s="11" t="s">
        <v>437</v>
      </c>
      <c r="C164" s="10" t="s">
        <v>29</v>
      </c>
      <c r="D164" s="38">
        <v>237.72</v>
      </c>
      <c r="E164" s="33">
        <f>K164</f>
        <v>34.880000000000003</v>
      </c>
      <c r="F164" s="31">
        <f t="shared" ref="F164:F170" si="41">ROUND(E164+(E164*$J$3),2)</f>
        <v>44.54</v>
      </c>
      <c r="G164" s="18">
        <f t="shared" ref="G164:G170" si="42">ROUND(F164*D164,2)</f>
        <v>10588.05</v>
      </c>
      <c r="I164" s="12">
        <v>21.8</v>
      </c>
      <c r="J164" s="12">
        <f t="shared" si="40"/>
        <v>15.76</v>
      </c>
      <c r="K164" s="12">
        <f t="shared" si="36"/>
        <v>34.880000000000003</v>
      </c>
    </row>
    <row r="165" spans="1:11" ht="11.25" customHeight="1">
      <c r="A165" s="10" t="s">
        <v>438</v>
      </c>
      <c r="B165" s="11" t="s">
        <v>439</v>
      </c>
      <c r="C165" s="10" t="s">
        <v>18</v>
      </c>
      <c r="D165" s="38">
        <v>14</v>
      </c>
      <c r="E165" s="33">
        <f>K165</f>
        <v>28.39</v>
      </c>
      <c r="F165" s="31">
        <f t="shared" si="41"/>
        <v>36.25</v>
      </c>
      <c r="G165" s="18">
        <f t="shared" si="42"/>
        <v>507.5</v>
      </c>
      <c r="I165" s="12">
        <v>17.739999999999998</v>
      </c>
      <c r="J165" s="12">
        <f t="shared" si="40"/>
        <v>12.83</v>
      </c>
      <c r="K165" s="12">
        <f t="shared" si="36"/>
        <v>28.39</v>
      </c>
    </row>
    <row r="166" spans="1:11" ht="11.25" customHeight="1">
      <c r="A166" s="10" t="s">
        <v>440</v>
      </c>
      <c r="B166" s="11" t="s">
        <v>441</v>
      </c>
      <c r="C166" s="10" t="s">
        <v>18</v>
      </c>
      <c r="D166" s="38">
        <v>36</v>
      </c>
      <c r="E166" s="33">
        <f>K166</f>
        <v>29.28</v>
      </c>
      <c r="F166" s="31">
        <f t="shared" si="41"/>
        <v>37.39</v>
      </c>
      <c r="G166" s="18">
        <f t="shared" si="42"/>
        <v>1346.04</v>
      </c>
      <c r="I166" s="12">
        <v>18.3</v>
      </c>
      <c r="J166" s="12">
        <f t="shared" si="40"/>
        <v>13.23</v>
      </c>
      <c r="K166" s="12">
        <f t="shared" si="36"/>
        <v>29.28</v>
      </c>
    </row>
    <row r="167" spans="1:11" ht="11.25" customHeight="1">
      <c r="A167" s="10" t="s">
        <v>442</v>
      </c>
      <c r="B167" s="11" t="s">
        <v>443</v>
      </c>
      <c r="C167" s="10" t="s">
        <v>18</v>
      </c>
      <c r="D167" s="38">
        <v>1</v>
      </c>
      <c r="E167" s="33">
        <f>K167</f>
        <v>52.89</v>
      </c>
      <c r="F167" s="31">
        <f t="shared" si="41"/>
        <v>67.540000000000006</v>
      </c>
      <c r="G167" s="18">
        <f t="shared" si="42"/>
        <v>67.540000000000006</v>
      </c>
      <c r="I167" s="12">
        <v>33.06</v>
      </c>
      <c r="J167" s="12">
        <f t="shared" si="40"/>
        <v>23.9</v>
      </c>
      <c r="K167" s="12">
        <f t="shared" si="36"/>
        <v>52.89</v>
      </c>
    </row>
    <row r="168" spans="1:11" ht="11.25" customHeight="1">
      <c r="A168" s="14"/>
      <c r="B168" s="4" t="s">
        <v>444</v>
      </c>
      <c r="C168" s="14"/>
      <c r="D168" s="39"/>
      <c r="E168" s="33"/>
      <c r="F168" s="31"/>
      <c r="G168" s="18"/>
      <c r="I168" s="15" t="s">
        <v>68</v>
      </c>
      <c r="J168" s="12"/>
      <c r="K168" s="12"/>
    </row>
    <row r="169" spans="1:11" ht="11.25" customHeight="1">
      <c r="A169" s="10" t="s">
        <v>442</v>
      </c>
      <c r="B169" s="11" t="s">
        <v>445</v>
      </c>
      <c r="C169" s="10" t="s">
        <v>18</v>
      </c>
      <c r="D169" s="38">
        <v>12</v>
      </c>
      <c r="E169" s="33">
        <f>K169</f>
        <v>39.32</v>
      </c>
      <c r="F169" s="31">
        <f t="shared" si="41"/>
        <v>50.21</v>
      </c>
      <c r="G169" s="18">
        <f t="shared" si="42"/>
        <v>602.52</v>
      </c>
      <c r="I169" s="12">
        <v>24.58</v>
      </c>
      <c r="J169" s="12">
        <f t="shared" si="40"/>
        <v>17.77</v>
      </c>
      <c r="K169" s="12">
        <f t="shared" si="36"/>
        <v>39.32</v>
      </c>
    </row>
    <row r="170" spans="1:11" ht="11.25" customHeight="1">
      <c r="A170" s="10" t="s">
        <v>446</v>
      </c>
      <c r="B170" s="11" t="s">
        <v>447</v>
      </c>
      <c r="C170" s="10" t="s">
        <v>18</v>
      </c>
      <c r="D170" s="38">
        <v>10</v>
      </c>
      <c r="E170" s="33">
        <f>K170</f>
        <v>260.44</v>
      </c>
      <c r="F170" s="31">
        <f t="shared" si="41"/>
        <v>332.58</v>
      </c>
      <c r="G170" s="18">
        <f t="shared" si="42"/>
        <v>3325.8</v>
      </c>
      <c r="I170" s="12">
        <v>162.78</v>
      </c>
      <c r="J170" s="12">
        <f t="shared" si="40"/>
        <v>117.69</v>
      </c>
      <c r="K170" s="12">
        <f t="shared" si="36"/>
        <v>260.44</v>
      </c>
    </row>
    <row r="171" spans="1:11" ht="11.1" customHeight="1">
      <c r="A171" s="14"/>
      <c r="B171" s="14"/>
      <c r="C171" s="14"/>
      <c r="D171" s="39"/>
      <c r="E171" s="32"/>
      <c r="F171" s="32"/>
      <c r="G171" s="26"/>
      <c r="I171" s="14"/>
      <c r="J171" s="12"/>
      <c r="K171" s="12"/>
    </row>
    <row r="172" spans="1:11" ht="12.75" customHeight="1">
      <c r="A172" s="7" t="s">
        <v>448</v>
      </c>
      <c r="B172" s="8" t="s">
        <v>449</v>
      </c>
      <c r="C172" s="9"/>
      <c r="D172" s="30"/>
      <c r="E172" s="30"/>
      <c r="F172" s="30"/>
      <c r="G172" s="46">
        <f>SUM(G173:G203)</f>
        <v>56907.03</v>
      </c>
      <c r="I172" s="9"/>
      <c r="J172" s="12"/>
      <c r="K172" s="12"/>
    </row>
    <row r="173" spans="1:11" ht="11.25" customHeight="1">
      <c r="A173" s="10" t="s">
        <v>450</v>
      </c>
      <c r="B173" s="11" t="s">
        <v>451</v>
      </c>
      <c r="C173" s="10" t="s">
        <v>29</v>
      </c>
      <c r="D173" s="38">
        <v>143.52000000000001</v>
      </c>
      <c r="E173" s="33">
        <f t="shared" ref="E173:E203" si="43">K173</f>
        <v>65.13</v>
      </c>
      <c r="F173" s="31">
        <f t="shared" ref="F173:F203" si="44">ROUND(E173+(E173*$J$3),2)</f>
        <v>83.17</v>
      </c>
      <c r="G173" s="18">
        <f t="shared" ref="G173:G203" si="45">ROUND(F173*D173,2)</f>
        <v>11936.56</v>
      </c>
      <c r="I173" s="12">
        <v>40.71</v>
      </c>
      <c r="J173" s="12">
        <f t="shared" si="40"/>
        <v>29.43</v>
      </c>
      <c r="K173" s="12">
        <f t="shared" si="36"/>
        <v>65.13</v>
      </c>
    </row>
    <row r="174" spans="1:11" ht="11.25" customHeight="1">
      <c r="A174" s="10" t="s">
        <v>452</v>
      </c>
      <c r="B174" s="11" t="s">
        <v>453</v>
      </c>
      <c r="C174" s="10" t="s">
        <v>29</v>
      </c>
      <c r="D174" s="38">
        <v>83.23</v>
      </c>
      <c r="E174" s="33">
        <f t="shared" si="43"/>
        <v>23.46</v>
      </c>
      <c r="F174" s="31">
        <f t="shared" si="44"/>
        <v>29.96</v>
      </c>
      <c r="G174" s="18">
        <f t="shared" si="45"/>
        <v>2493.5700000000002</v>
      </c>
      <c r="I174" s="12">
        <v>14.66</v>
      </c>
      <c r="J174" s="12">
        <f t="shared" si="40"/>
        <v>10.6</v>
      </c>
      <c r="K174" s="12">
        <f t="shared" si="36"/>
        <v>23.46</v>
      </c>
    </row>
    <row r="175" spans="1:11" ht="11.25" customHeight="1">
      <c r="A175" s="10" t="s">
        <v>454</v>
      </c>
      <c r="B175" s="11" t="s">
        <v>455</v>
      </c>
      <c r="C175" s="10" t="s">
        <v>29</v>
      </c>
      <c r="D175" s="38">
        <v>185.94</v>
      </c>
      <c r="E175" s="33">
        <f t="shared" si="43"/>
        <v>34.43</v>
      </c>
      <c r="F175" s="31">
        <f t="shared" si="44"/>
        <v>43.97</v>
      </c>
      <c r="G175" s="18">
        <f t="shared" si="45"/>
        <v>8175.78</v>
      </c>
      <c r="I175" s="12">
        <v>21.52</v>
      </c>
      <c r="J175" s="12">
        <f t="shared" si="40"/>
        <v>15.56</v>
      </c>
      <c r="K175" s="12">
        <f t="shared" si="36"/>
        <v>34.43</v>
      </c>
    </row>
    <row r="176" spans="1:11" ht="11.25" customHeight="1">
      <c r="A176" s="10" t="s">
        <v>456</v>
      </c>
      <c r="B176" s="11" t="s">
        <v>457</v>
      </c>
      <c r="C176" s="10" t="s">
        <v>29</v>
      </c>
      <c r="D176" s="38">
        <v>38.049999999999997</v>
      </c>
      <c r="E176" s="33">
        <f t="shared" si="43"/>
        <v>43.15</v>
      </c>
      <c r="F176" s="31">
        <f t="shared" si="44"/>
        <v>55.1</v>
      </c>
      <c r="G176" s="18">
        <f t="shared" si="45"/>
        <v>2096.56</v>
      </c>
      <c r="I176" s="12">
        <v>26.97</v>
      </c>
      <c r="J176" s="12">
        <f t="shared" ref="J176:J191" si="46">ROUND(I176-(I176*$J$3),2)</f>
        <v>19.5</v>
      </c>
      <c r="K176" s="12">
        <f t="shared" ref="K176:K239" si="47">ROUND(J176+(J176*$K$3),2)</f>
        <v>43.15</v>
      </c>
    </row>
    <row r="177" spans="1:11" ht="11.25" customHeight="1">
      <c r="A177" s="10" t="s">
        <v>458</v>
      </c>
      <c r="B177" s="11" t="s">
        <v>459</v>
      </c>
      <c r="C177" s="10" t="s">
        <v>29</v>
      </c>
      <c r="D177" s="38">
        <v>2.77</v>
      </c>
      <c r="E177" s="33">
        <f t="shared" si="43"/>
        <v>64.930000000000007</v>
      </c>
      <c r="F177" s="31">
        <f t="shared" si="44"/>
        <v>82.92</v>
      </c>
      <c r="G177" s="18">
        <f t="shared" si="45"/>
        <v>229.69</v>
      </c>
      <c r="I177" s="12">
        <v>40.58</v>
      </c>
      <c r="J177" s="12">
        <f t="shared" si="46"/>
        <v>29.34</v>
      </c>
      <c r="K177" s="12">
        <f t="shared" si="47"/>
        <v>64.930000000000007</v>
      </c>
    </row>
    <row r="178" spans="1:11" ht="11.25" customHeight="1">
      <c r="A178" s="10" t="s">
        <v>460</v>
      </c>
      <c r="B178" s="11" t="s">
        <v>461</v>
      </c>
      <c r="C178" s="10" t="s">
        <v>18</v>
      </c>
      <c r="D178" s="38">
        <v>22</v>
      </c>
      <c r="E178" s="33">
        <f t="shared" si="43"/>
        <v>10.27</v>
      </c>
      <c r="F178" s="31">
        <f t="shared" si="44"/>
        <v>13.11</v>
      </c>
      <c r="G178" s="18">
        <f t="shared" si="45"/>
        <v>288.42</v>
      </c>
      <c r="I178" s="12">
        <v>6.42</v>
      </c>
      <c r="J178" s="12">
        <f t="shared" si="46"/>
        <v>4.6399999999999997</v>
      </c>
      <c r="K178" s="12">
        <f t="shared" si="47"/>
        <v>10.27</v>
      </c>
    </row>
    <row r="179" spans="1:11" ht="11.25" customHeight="1">
      <c r="A179" s="10" t="s">
        <v>462</v>
      </c>
      <c r="B179" s="11" t="s">
        <v>463</v>
      </c>
      <c r="C179" s="10" t="s">
        <v>18</v>
      </c>
      <c r="D179" s="38">
        <v>56</v>
      </c>
      <c r="E179" s="33">
        <f t="shared" si="43"/>
        <v>9.3800000000000008</v>
      </c>
      <c r="F179" s="31">
        <f t="shared" si="44"/>
        <v>11.98</v>
      </c>
      <c r="G179" s="18">
        <f t="shared" si="45"/>
        <v>670.88</v>
      </c>
      <c r="I179" s="12">
        <v>5.86</v>
      </c>
      <c r="J179" s="12">
        <f t="shared" si="46"/>
        <v>4.24</v>
      </c>
      <c r="K179" s="12">
        <f t="shared" si="47"/>
        <v>9.3800000000000008</v>
      </c>
    </row>
    <row r="180" spans="1:11" ht="11.25" customHeight="1">
      <c r="A180" s="10" t="s">
        <v>464</v>
      </c>
      <c r="B180" s="11" t="s">
        <v>465</v>
      </c>
      <c r="C180" s="10" t="s">
        <v>18</v>
      </c>
      <c r="D180" s="38">
        <v>8</v>
      </c>
      <c r="E180" s="33">
        <f t="shared" si="43"/>
        <v>28.39</v>
      </c>
      <c r="F180" s="31">
        <f t="shared" si="44"/>
        <v>36.25</v>
      </c>
      <c r="G180" s="18">
        <f t="shared" si="45"/>
        <v>290</v>
      </c>
      <c r="I180" s="12">
        <v>17.739999999999998</v>
      </c>
      <c r="J180" s="12">
        <f t="shared" si="46"/>
        <v>12.83</v>
      </c>
      <c r="K180" s="12">
        <f t="shared" si="47"/>
        <v>28.39</v>
      </c>
    </row>
    <row r="181" spans="1:11" ht="11.25" customHeight="1">
      <c r="A181" s="10" t="s">
        <v>466</v>
      </c>
      <c r="B181" s="11" t="s">
        <v>467</v>
      </c>
      <c r="C181" s="10" t="s">
        <v>18</v>
      </c>
      <c r="D181" s="38">
        <v>36</v>
      </c>
      <c r="E181" s="33">
        <f t="shared" si="43"/>
        <v>13.72</v>
      </c>
      <c r="F181" s="31">
        <f t="shared" si="44"/>
        <v>17.52</v>
      </c>
      <c r="G181" s="18">
        <f t="shared" si="45"/>
        <v>630.72</v>
      </c>
      <c r="I181" s="12">
        <v>8.58</v>
      </c>
      <c r="J181" s="12">
        <f t="shared" si="46"/>
        <v>6.2</v>
      </c>
      <c r="K181" s="12">
        <f t="shared" si="47"/>
        <v>13.72</v>
      </c>
    </row>
    <row r="182" spans="1:11" ht="11.25" customHeight="1">
      <c r="A182" s="10" t="s">
        <v>468</v>
      </c>
      <c r="B182" s="11" t="s">
        <v>469</v>
      </c>
      <c r="C182" s="10" t="s">
        <v>18</v>
      </c>
      <c r="D182" s="38">
        <v>27</v>
      </c>
      <c r="E182" s="33">
        <f t="shared" si="43"/>
        <v>9.8699999999999992</v>
      </c>
      <c r="F182" s="31">
        <f t="shared" si="44"/>
        <v>12.6</v>
      </c>
      <c r="G182" s="18">
        <f t="shared" si="45"/>
        <v>340.2</v>
      </c>
      <c r="I182" s="12">
        <v>6.17</v>
      </c>
      <c r="J182" s="12">
        <f t="shared" si="46"/>
        <v>4.46</v>
      </c>
      <c r="K182" s="12">
        <f t="shared" si="47"/>
        <v>9.8699999999999992</v>
      </c>
    </row>
    <row r="183" spans="1:11" ht="11.25" customHeight="1">
      <c r="A183" s="10" t="s">
        <v>470</v>
      </c>
      <c r="B183" s="11" t="s">
        <v>471</v>
      </c>
      <c r="C183" s="10" t="s">
        <v>18</v>
      </c>
      <c r="D183" s="38">
        <v>14</v>
      </c>
      <c r="E183" s="33">
        <f t="shared" si="43"/>
        <v>29.28</v>
      </c>
      <c r="F183" s="31">
        <f t="shared" si="44"/>
        <v>37.39</v>
      </c>
      <c r="G183" s="18">
        <f t="shared" si="45"/>
        <v>523.46</v>
      </c>
      <c r="I183" s="12">
        <v>18.3</v>
      </c>
      <c r="J183" s="12">
        <f t="shared" si="46"/>
        <v>13.23</v>
      </c>
      <c r="K183" s="12">
        <f t="shared" si="47"/>
        <v>29.28</v>
      </c>
    </row>
    <row r="184" spans="1:11" ht="11.25" customHeight="1">
      <c r="A184" s="10" t="s">
        <v>472</v>
      </c>
      <c r="B184" s="11" t="s">
        <v>473</v>
      </c>
      <c r="C184" s="10" t="s">
        <v>18</v>
      </c>
      <c r="D184" s="38">
        <v>29</v>
      </c>
      <c r="E184" s="33">
        <f t="shared" si="43"/>
        <v>34.21</v>
      </c>
      <c r="F184" s="31">
        <f t="shared" si="44"/>
        <v>43.69</v>
      </c>
      <c r="G184" s="18">
        <f t="shared" si="45"/>
        <v>1267.01</v>
      </c>
      <c r="I184" s="12">
        <v>21.39</v>
      </c>
      <c r="J184" s="12">
        <f t="shared" si="46"/>
        <v>15.46</v>
      </c>
      <c r="K184" s="12">
        <f t="shared" si="47"/>
        <v>34.21</v>
      </c>
    </row>
    <row r="185" spans="1:11" ht="11.25" customHeight="1">
      <c r="A185" s="10" t="s">
        <v>474</v>
      </c>
      <c r="B185" s="11" t="s">
        <v>475</v>
      </c>
      <c r="C185" s="10" t="s">
        <v>18</v>
      </c>
      <c r="D185" s="38">
        <v>33</v>
      </c>
      <c r="E185" s="33">
        <f t="shared" si="43"/>
        <v>12.75</v>
      </c>
      <c r="F185" s="31">
        <f t="shared" si="44"/>
        <v>16.28</v>
      </c>
      <c r="G185" s="18">
        <f t="shared" si="45"/>
        <v>537.24</v>
      </c>
      <c r="I185" s="12">
        <v>7.96</v>
      </c>
      <c r="J185" s="12">
        <f t="shared" si="46"/>
        <v>5.76</v>
      </c>
      <c r="K185" s="12">
        <f t="shared" si="47"/>
        <v>12.75</v>
      </c>
    </row>
    <row r="186" spans="1:11" ht="11.25" customHeight="1">
      <c r="A186" s="10" t="s">
        <v>476</v>
      </c>
      <c r="B186" s="11" t="s">
        <v>477</v>
      </c>
      <c r="C186" s="10" t="s">
        <v>18</v>
      </c>
      <c r="D186" s="38">
        <v>6</v>
      </c>
      <c r="E186" s="33">
        <f t="shared" si="43"/>
        <v>9.4499999999999993</v>
      </c>
      <c r="F186" s="31">
        <f t="shared" si="44"/>
        <v>12.07</v>
      </c>
      <c r="G186" s="18">
        <f t="shared" si="45"/>
        <v>72.42</v>
      </c>
      <c r="I186" s="12">
        <v>5.91</v>
      </c>
      <c r="J186" s="12">
        <f t="shared" si="46"/>
        <v>4.2699999999999996</v>
      </c>
      <c r="K186" s="12">
        <f t="shared" si="47"/>
        <v>9.4499999999999993</v>
      </c>
    </row>
    <row r="187" spans="1:11" ht="11.25" customHeight="1">
      <c r="A187" s="10" t="s">
        <v>478</v>
      </c>
      <c r="B187" s="11" t="s">
        <v>479</v>
      </c>
      <c r="C187" s="10" t="s">
        <v>18</v>
      </c>
      <c r="D187" s="38">
        <v>37</v>
      </c>
      <c r="E187" s="33">
        <f t="shared" si="43"/>
        <v>9.4499999999999993</v>
      </c>
      <c r="F187" s="31">
        <f t="shared" si="44"/>
        <v>12.07</v>
      </c>
      <c r="G187" s="18">
        <f t="shared" si="45"/>
        <v>446.59</v>
      </c>
      <c r="I187" s="12">
        <v>5.91</v>
      </c>
      <c r="J187" s="12">
        <f t="shared" si="46"/>
        <v>4.2699999999999996</v>
      </c>
      <c r="K187" s="12">
        <f t="shared" si="47"/>
        <v>9.4499999999999993</v>
      </c>
    </row>
    <row r="188" spans="1:11" ht="11.25" customHeight="1">
      <c r="A188" s="10" t="s">
        <v>480</v>
      </c>
      <c r="B188" s="11" t="s">
        <v>481</v>
      </c>
      <c r="C188" s="10" t="s">
        <v>18</v>
      </c>
      <c r="D188" s="38">
        <v>14</v>
      </c>
      <c r="E188" s="33">
        <f t="shared" si="43"/>
        <v>98.76</v>
      </c>
      <c r="F188" s="31">
        <f t="shared" si="44"/>
        <v>126.12</v>
      </c>
      <c r="G188" s="18">
        <f t="shared" si="45"/>
        <v>1765.68</v>
      </c>
      <c r="I188" s="12">
        <v>61.73</v>
      </c>
      <c r="J188" s="12">
        <f t="shared" si="46"/>
        <v>44.63</v>
      </c>
      <c r="K188" s="12">
        <f t="shared" si="47"/>
        <v>98.76</v>
      </c>
    </row>
    <row r="189" spans="1:11" ht="11.25" customHeight="1">
      <c r="A189" s="10" t="s">
        <v>482</v>
      </c>
      <c r="B189" s="11" t="s">
        <v>483</v>
      </c>
      <c r="C189" s="10" t="s">
        <v>18</v>
      </c>
      <c r="D189" s="38">
        <v>8</v>
      </c>
      <c r="E189" s="33">
        <f t="shared" si="43"/>
        <v>92.19</v>
      </c>
      <c r="F189" s="31">
        <f t="shared" si="44"/>
        <v>117.73</v>
      </c>
      <c r="G189" s="18">
        <f t="shared" si="45"/>
        <v>941.84</v>
      </c>
      <c r="I189" s="12">
        <v>57.62</v>
      </c>
      <c r="J189" s="12">
        <f t="shared" si="46"/>
        <v>41.66</v>
      </c>
      <c r="K189" s="12">
        <f t="shared" si="47"/>
        <v>92.19</v>
      </c>
    </row>
    <row r="190" spans="1:11" ht="11.25" customHeight="1">
      <c r="A190" s="10" t="s">
        <v>484</v>
      </c>
      <c r="B190" s="11" t="s">
        <v>485</v>
      </c>
      <c r="C190" s="10" t="s">
        <v>18</v>
      </c>
      <c r="D190" s="38">
        <v>8</v>
      </c>
      <c r="E190" s="33">
        <f t="shared" si="43"/>
        <v>61.61</v>
      </c>
      <c r="F190" s="31">
        <f t="shared" si="44"/>
        <v>78.680000000000007</v>
      </c>
      <c r="G190" s="18">
        <f t="shared" si="45"/>
        <v>629.44000000000005</v>
      </c>
      <c r="I190" s="12">
        <v>38.5</v>
      </c>
      <c r="J190" s="12">
        <f t="shared" si="46"/>
        <v>27.84</v>
      </c>
      <c r="K190" s="12">
        <f t="shared" si="47"/>
        <v>61.61</v>
      </c>
    </row>
    <row r="191" spans="1:11" ht="11.25" customHeight="1">
      <c r="A191" s="10" t="s">
        <v>486</v>
      </c>
      <c r="B191" s="11" t="s">
        <v>487</v>
      </c>
      <c r="C191" s="10" t="s">
        <v>18</v>
      </c>
      <c r="D191" s="38">
        <v>1</v>
      </c>
      <c r="E191" s="33">
        <f t="shared" si="43"/>
        <v>23.1</v>
      </c>
      <c r="F191" s="31">
        <f t="shared" si="44"/>
        <v>29.5</v>
      </c>
      <c r="G191" s="18">
        <f t="shared" si="45"/>
        <v>29.5</v>
      </c>
      <c r="I191" s="12">
        <v>14.44</v>
      </c>
      <c r="J191" s="12">
        <f t="shared" si="46"/>
        <v>10.44</v>
      </c>
      <c r="K191" s="12">
        <f t="shared" si="47"/>
        <v>23.1</v>
      </c>
    </row>
    <row r="192" spans="1:11" ht="11.25" customHeight="1">
      <c r="A192" s="10" t="s">
        <v>488</v>
      </c>
      <c r="B192" s="11" t="s">
        <v>489</v>
      </c>
      <c r="C192" s="10" t="s">
        <v>18</v>
      </c>
      <c r="D192" s="38">
        <v>9</v>
      </c>
      <c r="E192" s="33">
        <f t="shared" si="43"/>
        <v>23.1</v>
      </c>
      <c r="F192" s="31">
        <f t="shared" si="44"/>
        <v>29.5</v>
      </c>
      <c r="G192" s="18">
        <f t="shared" si="45"/>
        <v>265.5</v>
      </c>
      <c r="I192" s="12">
        <v>14.44</v>
      </c>
      <c r="J192" s="12">
        <f t="shared" ref="J192:J207" si="48">ROUND(I192-(I192*$J$3),2)</f>
        <v>10.44</v>
      </c>
      <c r="K192" s="12">
        <f t="shared" si="47"/>
        <v>23.1</v>
      </c>
    </row>
    <row r="193" spans="1:11" ht="11.25" customHeight="1">
      <c r="A193" s="10" t="s">
        <v>490</v>
      </c>
      <c r="B193" s="11" t="s">
        <v>491</v>
      </c>
      <c r="C193" s="10" t="s">
        <v>18</v>
      </c>
      <c r="D193" s="38">
        <v>4</v>
      </c>
      <c r="E193" s="33">
        <f t="shared" si="43"/>
        <v>78.69</v>
      </c>
      <c r="F193" s="31">
        <f t="shared" si="44"/>
        <v>100.49</v>
      </c>
      <c r="G193" s="18">
        <f t="shared" si="45"/>
        <v>401.96</v>
      </c>
      <c r="I193" s="12">
        <v>49.18</v>
      </c>
      <c r="J193" s="12">
        <f t="shared" si="48"/>
        <v>35.56</v>
      </c>
      <c r="K193" s="12">
        <f t="shared" si="47"/>
        <v>78.69</v>
      </c>
    </row>
    <row r="194" spans="1:11" ht="11.25" customHeight="1">
      <c r="A194" s="10" t="s">
        <v>492</v>
      </c>
      <c r="B194" s="11" t="s">
        <v>493</v>
      </c>
      <c r="C194" s="10" t="s">
        <v>18</v>
      </c>
      <c r="D194" s="38">
        <v>10</v>
      </c>
      <c r="E194" s="33">
        <f t="shared" si="43"/>
        <v>78.69</v>
      </c>
      <c r="F194" s="31">
        <f t="shared" si="44"/>
        <v>100.49</v>
      </c>
      <c r="G194" s="18">
        <f t="shared" si="45"/>
        <v>1004.9</v>
      </c>
      <c r="I194" s="12">
        <v>49.18</v>
      </c>
      <c r="J194" s="12">
        <f t="shared" si="48"/>
        <v>35.56</v>
      </c>
      <c r="K194" s="12">
        <f t="shared" si="47"/>
        <v>78.69</v>
      </c>
    </row>
    <row r="195" spans="1:11" ht="11.25" customHeight="1">
      <c r="A195" s="10" t="s">
        <v>494</v>
      </c>
      <c r="B195" s="11" t="s">
        <v>495</v>
      </c>
      <c r="C195" s="10" t="s">
        <v>18</v>
      </c>
      <c r="D195" s="38">
        <v>15</v>
      </c>
      <c r="E195" s="33">
        <f t="shared" si="43"/>
        <v>24.05</v>
      </c>
      <c r="F195" s="31">
        <f t="shared" si="44"/>
        <v>30.71</v>
      </c>
      <c r="G195" s="18">
        <f t="shared" si="45"/>
        <v>460.65</v>
      </c>
      <c r="I195" s="12">
        <v>15.04</v>
      </c>
      <c r="J195" s="12">
        <f t="shared" si="48"/>
        <v>10.87</v>
      </c>
      <c r="K195" s="12">
        <f t="shared" si="47"/>
        <v>24.05</v>
      </c>
    </row>
    <row r="196" spans="1:11" ht="11.25" customHeight="1">
      <c r="A196" s="10" t="s">
        <v>496</v>
      </c>
      <c r="B196" s="11" t="s">
        <v>497</v>
      </c>
      <c r="C196" s="10" t="s">
        <v>18</v>
      </c>
      <c r="D196" s="38">
        <v>19</v>
      </c>
      <c r="E196" s="33">
        <f t="shared" si="43"/>
        <v>36.14</v>
      </c>
      <c r="F196" s="31">
        <f t="shared" si="44"/>
        <v>46.15</v>
      </c>
      <c r="G196" s="18">
        <f t="shared" si="45"/>
        <v>876.85</v>
      </c>
      <c r="I196" s="12">
        <v>22.59</v>
      </c>
      <c r="J196" s="12">
        <f t="shared" si="48"/>
        <v>16.329999999999998</v>
      </c>
      <c r="K196" s="12">
        <f t="shared" si="47"/>
        <v>36.14</v>
      </c>
    </row>
    <row r="197" spans="1:11" ht="11.25" customHeight="1">
      <c r="A197" s="10" t="s">
        <v>498</v>
      </c>
      <c r="B197" s="11" t="s">
        <v>499</v>
      </c>
      <c r="C197" s="10" t="s">
        <v>18</v>
      </c>
      <c r="D197" s="38">
        <v>4</v>
      </c>
      <c r="E197" s="33">
        <f t="shared" si="43"/>
        <v>737.76</v>
      </c>
      <c r="F197" s="31">
        <f t="shared" si="44"/>
        <v>942.12</v>
      </c>
      <c r="G197" s="18">
        <f t="shared" si="45"/>
        <v>3768.48</v>
      </c>
      <c r="I197" s="12">
        <v>461.12</v>
      </c>
      <c r="J197" s="12">
        <f t="shared" si="48"/>
        <v>333.39</v>
      </c>
      <c r="K197" s="12">
        <f t="shared" si="47"/>
        <v>737.76</v>
      </c>
    </row>
    <row r="198" spans="1:11" ht="11.25" customHeight="1">
      <c r="A198" s="10" t="s">
        <v>500</v>
      </c>
      <c r="B198" s="11" t="s">
        <v>501</v>
      </c>
      <c r="C198" s="10" t="s">
        <v>18</v>
      </c>
      <c r="D198" s="38">
        <v>13</v>
      </c>
      <c r="E198" s="33">
        <f t="shared" si="43"/>
        <v>574.87</v>
      </c>
      <c r="F198" s="31">
        <f t="shared" si="44"/>
        <v>734.11</v>
      </c>
      <c r="G198" s="18">
        <f t="shared" si="45"/>
        <v>9543.43</v>
      </c>
      <c r="I198" s="12">
        <v>359.31</v>
      </c>
      <c r="J198" s="12">
        <f t="shared" si="48"/>
        <v>259.77999999999997</v>
      </c>
      <c r="K198" s="12">
        <f t="shared" si="47"/>
        <v>574.87</v>
      </c>
    </row>
    <row r="199" spans="1:11" ht="11.25" customHeight="1">
      <c r="A199" s="10" t="s">
        <v>502</v>
      </c>
      <c r="B199" s="11" t="s">
        <v>503</v>
      </c>
      <c r="C199" s="10" t="s">
        <v>18</v>
      </c>
      <c r="D199" s="38">
        <v>1</v>
      </c>
      <c r="E199" s="33">
        <f t="shared" si="43"/>
        <v>239.81</v>
      </c>
      <c r="F199" s="31">
        <f t="shared" si="44"/>
        <v>306.24</v>
      </c>
      <c r="G199" s="18">
        <f t="shared" si="45"/>
        <v>306.24</v>
      </c>
      <c r="I199" s="12">
        <v>149.88999999999999</v>
      </c>
      <c r="J199" s="12">
        <f t="shared" si="48"/>
        <v>108.37</v>
      </c>
      <c r="K199" s="12">
        <f t="shared" si="47"/>
        <v>239.81</v>
      </c>
    </row>
    <row r="200" spans="1:11" ht="11.25" customHeight="1">
      <c r="A200" s="10" t="s">
        <v>504</v>
      </c>
      <c r="B200" s="11" t="s">
        <v>505</v>
      </c>
      <c r="C200" s="10" t="s">
        <v>18</v>
      </c>
      <c r="D200" s="38">
        <v>18</v>
      </c>
      <c r="E200" s="33">
        <f t="shared" si="43"/>
        <v>13.54</v>
      </c>
      <c r="F200" s="31">
        <f t="shared" si="44"/>
        <v>17.29</v>
      </c>
      <c r="G200" s="18">
        <f t="shared" si="45"/>
        <v>311.22000000000003</v>
      </c>
      <c r="I200" s="12">
        <v>8.4700000000000006</v>
      </c>
      <c r="J200" s="12">
        <f t="shared" si="48"/>
        <v>6.12</v>
      </c>
      <c r="K200" s="12">
        <f t="shared" si="47"/>
        <v>13.54</v>
      </c>
    </row>
    <row r="201" spans="1:11" ht="11.25" customHeight="1">
      <c r="A201" s="10" t="s">
        <v>506</v>
      </c>
      <c r="B201" s="11" t="s">
        <v>507</v>
      </c>
      <c r="C201" s="10" t="s">
        <v>18</v>
      </c>
      <c r="D201" s="38">
        <v>23</v>
      </c>
      <c r="E201" s="33">
        <f t="shared" si="43"/>
        <v>12.24</v>
      </c>
      <c r="F201" s="31">
        <f t="shared" si="44"/>
        <v>15.63</v>
      </c>
      <c r="G201" s="18">
        <f t="shared" si="45"/>
        <v>359.49</v>
      </c>
      <c r="I201" s="12">
        <v>7.65</v>
      </c>
      <c r="J201" s="12">
        <f t="shared" si="48"/>
        <v>5.53</v>
      </c>
      <c r="K201" s="12">
        <f t="shared" si="47"/>
        <v>12.24</v>
      </c>
    </row>
    <row r="202" spans="1:11" ht="11.25" customHeight="1">
      <c r="A202" s="10" t="s">
        <v>508</v>
      </c>
      <c r="B202" s="11" t="s">
        <v>509</v>
      </c>
      <c r="C202" s="10" t="s">
        <v>18</v>
      </c>
      <c r="D202" s="38">
        <v>1</v>
      </c>
      <c r="E202" s="33">
        <f t="shared" si="43"/>
        <v>2670.55</v>
      </c>
      <c r="F202" s="31">
        <f t="shared" si="44"/>
        <v>3410.29</v>
      </c>
      <c r="G202" s="18">
        <f t="shared" si="45"/>
        <v>3410.29</v>
      </c>
      <c r="I202" s="13">
        <v>1669.17</v>
      </c>
      <c r="J202" s="12">
        <f t="shared" si="48"/>
        <v>1206.81</v>
      </c>
      <c r="K202" s="12">
        <f t="shared" si="47"/>
        <v>2670.55</v>
      </c>
    </row>
    <row r="203" spans="1:11" ht="11.25" customHeight="1">
      <c r="A203" s="10" t="s">
        <v>510</v>
      </c>
      <c r="B203" s="11" t="s">
        <v>511</v>
      </c>
      <c r="C203" s="10" t="s">
        <v>18</v>
      </c>
      <c r="D203" s="38">
        <v>1</v>
      </c>
      <c r="E203" s="33">
        <f t="shared" si="43"/>
        <v>2218.06</v>
      </c>
      <c r="F203" s="31">
        <f t="shared" si="44"/>
        <v>2832.46</v>
      </c>
      <c r="G203" s="18">
        <f t="shared" si="45"/>
        <v>2832.46</v>
      </c>
      <c r="I203" s="13">
        <v>1386.35</v>
      </c>
      <c r="J203" s="12">
        <f t="shared" si="48"/>
        <v>1002.33</v>
      </c>
      <c r="K203" s="12">
        <f t="shared" si="47"/>
        <v>2218.06</v>
      </c>
    </row>
    <row r="204" spans="1:11" ht="11.1" customHeight="1">
      <c r="A204" s="14"/>
      <c r="B204" s="14"/>
      <c r="C204" s="14"/>
      <c r="D204" s="39"/>
      <c r="E204" s="32"/>
      <c r="F204" s="32"/>
      <c r="G204" s="26"/>
      <c r="I204" s="14"/>
      <c r="J204" s="12"/>
      <c r="K204" s="12"/>
    </row>
    <row r="205" spans="1:11" ht="12.75" customHeight="1">
      <c r="A205" s="7" t="s">
        <v>512</v>
      </c>
      <c r="B205" s="8" t="s">
        <v>513</v>
      </c>
      <c r="C205" s="9"/>
      <c r="D205" s="30"/>
      <c r="E205" s="30"/>
      <c r="F205" s="30"/>
      <c r="G205" s="46">
        <f>SUM(G206:G233)</f>
        <v>62932.220000000008</v>
      </c>
      <c r="I205" s="9"/>
      <c r="J205" s="12"/>
      <c r="K205" s="12"/>
    </row>
    <row r="206" spans="1:11" ht="22.5" customHeight="1">
      <c r="A206" s="10" t="s">
        <v>514</v>
      </c>
      <c r="B206" s="2" t="s">
        <v>515</v>
      </c>
      <c r="C206" s="10" t="s">
        <v>18</v>
      </c>
      <c r="D206" s="38">
        <v>2</v>
      </c>
      <c r="E206" s="33">
        <f t="shared" ref="E206:E233" si="49">K206</f>
        <v>1479.81</v>
      </c>
      <c r="F206" s="31">
        <f t="shared" ref="F206:F233" si="50">ROUND(E206+(E206*$J$3),2)</f>
        <v>1889.72</v>
      </c>
      <c r="G206" s="18">
        <f t="shared" ref="G206:G233" si="51">ROUND(F206*D206,2)</f>
        <v>3779.44</v>
      </c>
      <c r="I206" s="12">
        <v>924.93</v>
      </c>
      <c r="J206" s="12">
        <f t="shared" si="48"/>
        <v>668.72</v>
      </c>
      <c r="K206" s="12">
        <f t="shared" si="47"/>
        <v>1479.81</v>
      </c>
    </row>
    <row r="207" spans="1:11" ht="11.25" customHeight="1">
      <c r="A207" s="10" t="s">
        <v>516</v>
      </c>
      <c r="B207" s="11" t="s">
        <v>517</v>
      </c>
      <c r="C207" s="10" t="s">
        <v>18</v>
      </c>
      <c r="D207" s="38">
        <v>2</v>
      </c>
      <c r="E207" s="33">
        <f t="shared" si="49"/>
        <v>369.69</v>
      </c>
      <c r="F207" s="31">
        <f t="shared" si="50"/>
        <v>472.09</v>
      </c>
      <c r="G207" s="18">
        <f t="shared" si="51"/>
        <v>944.18</v>
      </c>
      <c r="I207" s="12">
        <v>231.06</v>
      </c>
      <c r="J207" s="12">
        <f t="shared" si="48"/>
        <v>167.06</v>
      </c>
      <c r="K207" s="12">
        <f t="shared" si="47"/>
        <v>369.69</v>
      </c>
    </row>
    <row r="208" spans="1:11" ht="22.5" customHeight="1">
      <c r="A208" s="10" t="s">
        <v>518</v>
      </c>
      <c r="B208" s="2" t="s">
        <v>519</v>
      </c>
      <c r="C208" s="10" t="s">
        <v>18</v>
      </c>
      <c r="D208" s="38">
        <v>10</v>
      </c>
      <c r="E208" s="33">
        <f t="shared" si="49"/>
        <v>392.15</v>
      </c>
      <c r="F208" s="31">
        <f t="shared" si="50"/>
        <v>500.78</v>
      </c>
      <c r="G208" s="18">
        <f t="shared" si="51"/>
        <v>5007.8</v>
      </c>
      <c r="I208" s="12">
        <v>245.11</v>
      </c>
      <c r="J208" s="12">
        <f t="shared" ref="J208:J223" si="52">ROUND(I208-(I208*$J$3),2)</f>
        <v>177.21</v>
      </c>
      <c r="K208" s="12">
        <f t="shared" si="47"/>
        <v>392.15</v>
      </c>
    </row>
    <row r="209" spans="1:11" ht="11.25" customHeight="1">
      <c r="A209" s="10" t="s">
        <v>520</v>
      </c>
      <c r="B209" s="11" t="s">
        <v>521</v>
      </c>
      <c r="C209" s="10" t="s">
        <v>18</v>
      </c>
      <c r="D209" s="38">
        <v>14</v>
      </c>
      <c r="E209" s="33">
        <f t="shared" si="49"/>
        <v>392.15</v>
      </c>
      <c r="F209" s="31">
        <f t="shared" si="50"/>
        <v>500.78</v>
      </c>
      <c r="G209" s="18">
        <f t="shared" si="51"/>
        <v>7010.92</v>
      </c>
      <c r="I209" s="12">
        <v>245.11</v>
      </c>
      <c r="J209" s="12">
        <f t="shared" si="52"/>
        <v>177.21</v>
      </c>
      <c r="K209" s="12">
        <f t="shared" si="47"/>
        <v>392.15</v>
      </c>
    </row>
    <row r="210" spans="1:11" ht="22.5" customHeight="1">
      <c r="A210" s="10" t="s">
        <v>522</v>
      </c>
      <c r="B210" s="2" t="s">
        <v>523</v>
      </c>
      <c r="C210" s="10" t="s">
        <v>18</v>
      </c>
      <c r="D210" s="38">
        <v>13</v>
      </c>
      <c r="E210" s="33">
        <f t="shared" si="49"/>
        <v>183.69</v>
      </c>
      <c r="F210" s="31">
        <f t="shared" si="50"/>
        <v>234.57</v>
      </c>
      <c r="G210" s="18">
        <f t="shared" si="51"/>
        <v>3049.41</v>
      </c>
      <c r="I210" s="12">
        <v>114.82</v>
      </c>
      <c r="J210" s="12">
        <f t="shared" si="52"/>
        <v>83.01</v>
      </c>
      <c r="K210" s="12">
        <f t="shared" si="47"/>
        <v>183.69</v>
      </c>
    </row>
    <row r="211" spans="1:11" ht="22.5" customHeight="1">
      <c r="A211" s="10" t="s">
        <v>524</v>
      </c>
      <c r="B211" s="2" t="s">
        <v>525</v>
      </c>
      <c r="C211" s="10" t="s">
        <v>18</v>
      </c>
      <c r="D211" s="38">
        <v>3</v>
      </c>
      <c r="E211" s="33">
        <f t="shared" si="49"/>
        <v>507.68</v>
      </c>
      <c r="F211" s="31">
        <f t="shared" si="50"/>
        <v>648.30999999999995</v>
      </c>
      <c r="G211" s="18">
        <f t="shared" si="51"/>
        <v>1944.93</v>
      </c>
      <c r="I211" s="12">
        <v>317.32</v>
      </c>
      <c r="J211" s="12">
        <f t="shared" si="52"/>
        <v>229.42</v>
      </c>
      <c r="K211" s="12">
        <f t="shared" si="47"/>
        <v>507.68</v>
      </c>
    </row>
    <row r="212" spans="1:11" ht="30.95" customHeight="1">
      <c r="A212" s="16" t="s">
        <v>526</v>
      </c>
      <c r="B212" s="11" t="s">
        <v>527</v>
      </c>
      <c r="C212" s="16" t="s">
        <v>18</v>
      </c>
      <c r="D212" s="31">
        <v>9</v>
      </c>
      <c r="E212" s="33">
        <f t="shared" si="49"/>
        <v>479.93</v>
      </c>
      <c r="F212" s="31">
        <f t="shared" si="50"/>
        <v>612.87</v>
      </c>
      <c r="G212" s="18">
        <f t="shared" si="51"/>
        <v>5515.83</v>
      </c>
      <c r="I212" s="17">
        <v>299.97000000000003</v>
      </c>
      <c r="J212" s="12">
        <f t="shared" si="52"/>
        <v>216.88</v>
      </c>
      <c r="K212" s="12">
        <f t="shared" si="47"/>
        <v>479.93</v>
      </c>
    </row>
    <row r="213" spans="1:11" ht="11.25" customHeight="1">
      <c r="A213" s="10" t="s">
        <v>528</v>
      </c>
      <c r="B213" s="11" t="s">
        <v>529</v>
      </c>
      <c r="C213" s="10" t="s">
        <v>18</v>
      </c>
      <c r="D213" s="38">
        <v>2</v>
      </c>
      <c r="E213" s="33">
        <f t="shared" si="49"/>
        <v>79.69</v>
      </c>
      <c r="F213" s="31">
        <f t="shared" si="50"/>
        <v>101.76</v>
      </c>
      <c r="G213" s="18">
        <f t="shared" si="51"/>
        <v>203.52</v>
      </c>
      <c r="I213" s="12">
        <v>49.8</v>
      </c>
      <c r="J213" s="12">
        <f t="shared" si="52"/>
        <v>36.01</v>
      </c>
      <c r="K213" s="12">
        <f t="shared" si="47"/>
        <v>79.69</v>
      </c>
    </row>
    <row r="214" spans="1:11" ht="22.5" customHeight="1">
      <c r="A214" s="10" t="s">
        <v>530</v>
      </c>
      <c r="B214" s="2" t="s">
        <v>531</v>
      </c>
      <c r="C214" s="10" t="s">
        <v>18</v>
      </c>
      <c r="D214" s="38">
        <v>3</v>
      </c>
      <c r="E214" s="33">
        <f t="shared" si="49"/>
        <v>1664.59</v>
      </c>
      <c r="F214" s="31">
        <f t="shared" si="50"/>
        <v>2125.6799999999998</v>
      </c>
      <c r="G214" s="18">
        <f t="shared" si="51"/>
        <v>6377.04</v>
      </c>
      <c r="I214" s="13">
        <v>1040.42</v>
      </c>
      <c r="J214" s="12">
        <f t="shared" si="52"/>
        <v>752.22</v>
      </c>
      <c r="K214" s="12">
        <f t="shared" si="47"/>
        <v>1664.59</v>
      </c>
    </row>
    <row r="215" spans="1:11" ht="11.25" customHeight="1">
      <c r="A215" s="10" t="s">
        <v>532</v>
      </c>
      <c r="B215" s="11" t="s">
        <v>533</v>
      </c>
      <c r="C215" s="10" t="s">
        <v>18</v>
      </c>
      <c r="D215" s="38">
        <v>3</v>
      </c>
      <c r="E215" s="33">
        <f t="shared" si="49"/>
        <v>161.97999999999999</v>
      </c>
      <c r="F215" s="31">
        <f t="shared" si="50"/>
        <v>206.85</v>
      </c>
      <c r="G215" s="18">
        <f t="shared" si="51"/>
        <v>620.54999999999995</v>
      </c>
      <c r="I215" s="12">
        <v>101.25</v>
      </c>
      <c r="J215" s="12">
        <f t="shared" si="52"/>
        <v>73.2</v>
      </c>
      <c r="K215" s="12">
        <f t="shared" si="47"/>
        <v>161.97999999999999</v>
      </c>
    </row>
    <row r="216" spans="1:11" ht="11.25" customHeight="1">
      <c r="A216" s="10" t="s">
        <v>534</v>
      </c>
      <c r="B216" s="11" t="s">
        <v>535</v>
      </c>
      <c r="C216" s="10" t="s">
        <v>18</v>
      </c>
      <c r="D216" s="38">
        <v>5</v>
      </c>
      <c r="E216" s="33">
        <f t="shared" si="49"/>
        <v>613.08000000000004</v>
      </c>
      <c r="F216" s="31">
        <f t="shared" si="50"/>
        <v>782.9</v>
      </c>
      <c r="G216" s="18">
        <f t="shared" si="51"/>
        <v>3914.5</v>
      </c>
      <c r="I216" s="12">
        <v>383.19</v>
      </c>
      <c r="J216" s="12">
        <f t="shared" si="52"/>
        <v>277.05</v>
      </c>
      <c r="K216" s="12">
        <f t="shared" si="47"/>
        <v>613.08000000000004</v>
      </c>
    </row>
    <row r="217" spans="1:11" ht="22.5" customHeight="1">
      <c r="A217" s="10" t="s">
        <v>536</v>
      </c>
      <c r="B217" s="2" t="s">
        <v>537</v>
      </c>
      <c r="C217" s="10" t="s">
        <v>18</v>
      </c>
      <c r="D217" s="38">
        <v>10</v>
      </c>
      <c r="E217" s="33">
        <f t="shared" si="49"/>
        <v>102.39</v>
      </c>
      <c r="F217" s="31">
        <f t="shared" si="50"/>
        <v>130.75</v>
      </c>
      <c r="G217" s="18">
        <f t="shared" si="51"/>
        <v>1307.5</v>
      </c>
      <c r="I217" s="12">
        <v>64</v>
      </c>
      <c r="J217" s="12">
        <f t="shared" si="52"/>
        <v>46.27</v>
      </c>
      <c r="K217" s="12">
        <f t="shared" si="47"/>
        <v>102.39</v>
      </c>
    </row>
    <row r="218" spans="1:11" ht="22.5" customHeight="1">
      <c r="A218" s="10" t="s">
        <v>538</v>
      </c>
      <c r="B218" s="2" t="s">
        <v>539</v>
      </c>
      <c r="C218" s="10" t="s">
        <v>18</v>
      </c>
      <c r="D218" s="38">
        <v>2</v>
      </c>
      <c r="E218" s="33">
        <f t="shared" si="49"/>
        <v>1123.33</v>
      </c>
      <c r="F218" s="31">
        <f t="shared" si="50"/>
        <v>1434.49</v>
      </c>
      <c r="G218" s="18">
        <f t="shared" si="51"/>
        <v>2868.98</v>
      </c>
      <c r="I218" s="12">
        <v>702.12</v>
      </c>
      <c r="J218" s="12">
        <f t="shared" si="52"/>
        <v>507.63</v>
      </c>
      <c r="K218" s="12">
        <f t="shared" si="47"/>
        <v>1123.33</v>
      </c>
    </row>
    <row r="219" spans="1:11" ht="11.25" customHeight="1">
      <c r="A219" s="10" t="s">
        <v>540</v>
      </c>
      <c r="B219" s="11" t="s">
        <v>541</v>
      </c>
      <c r="C219" s="10" t="s">
        <v>18</v>
      </c>
      <c r="D219" s="38">
        <v>2</v>
      </c>
      <c r="E219" s="33">
        <f t="shared" si="49"/>
        <v>45.83</v>
      </c>
      <c r="F219" s="31">
        <f t="shared" si="50"/>
        <v>58.52</v>
      </c>
      <c r="G219" s="18">
        <f t="shared" si="51"/>
        <v>117.04</v>
      </c>
      <c r="I219" s="12">
        <v>28.64</v>
      </c>
      <c r="J219" s="12">
        <f t="shared" si="52"/>
        <v>20.71</v>
      </c>
      <c r="K219" s="12">
        <f t="shared" si="47"/>
        <v>45.83</v>
      </c>
    </row>
    <row r="220" spans="1:11" ht="11.25" customHeight="1">
      <c r="A220" s="10" t="s">
        <v>542</v>
      </c>
      <c r="B220" s="11" t="s">
        <v>543</v>
      </c>
      <c r="C220" s="10" t="s">
        <v>18</v>
      </c>
      <c r="D220" s="38">
        <v>14</v>
      </c>
      <c r="E220" s="33">
        <f t="shared" si="49"/>
        <v>72.3</v>
      </c>
      <c r="F220" s="31">
        <f t="shared" si="50"/>
        <v>92.33</v>
      </c>
      <c r="G220" s="18">
        <f t="shared" si="51"/>
        <v>1292.6199999999999</v>
      </c>
      <c r="I220" s="12">
        <v>45.19</v>
      </c>
      <c r="J220" s="12">
        <f t="shared" si="52"/>
        <v>32.67</v>
      </c>
      <c r="K220" s="12">
        <f t="shared" si="47"/>
        <v>72.3</v>
      </c>
    </row>
    <row r="221" spans="1:11" ht="11.25" customHeight="1">
      <c r="A221" s="10" t="s">
        <v>544</v>
      </c>
      <c r="B221" s="11" t="s">
        <v>545</v>
      </c>
      <c r="C221" s="10" t="s">
        <v>18</v>
      </c>
      <c r="D221" s="38">
        <v>3</v>
      </c>
      <c r="E221" s="33">
        <f t="shared" si="49"/>
        <v>265.89999999999998</v>
      </c>
      <c r="F221" s="31">
        <f t="shared" si="50"/>
        <v>339.55</v>
      </c>
      <c r="G221" s="18">
        <f t="shared" si="51"/>
        <v>1018.65</v>
      </c>
      <c r="I221" s="12">
        <v>166.2</v>
      </c>
      <c r="J221" s="12">
        <f t="shared" si="52"/>
        <v>120.16</v>
      </c>
      <c r="K221" s="12">
        <f t="shared" si="47"/>
        <v>265.89999999999998</v>
      </c>
    </row>
    <row r="222" spans="1:11" ht="11.25" customHeight="1">
      <c r="A222" s="10" t="s">
        <v>546</v>
      </c>
      <c r="B222" s="11" t="s">
        <v>547</v>
      </c>
      <c r="C222" s="10" t="s">
        <v>18</v>
      </c>
      <c r="D222" s="38">
        <v>2</v>
      </c>
      <c r="E222" s="33">
        <f t="shared" si="49"/>
        <v>128.72</v>
      </c>
      <c r="F222" s="31">
        <f t="shared" si="50"/>
        <v>164.38</v>
      </c>
      <c r="G222" s="18">
        <f t="shared" si="51"/>
        <v>328.76</v>
      </c>
      <c r="I222" s="12">
        <v>80.45</v>
      </c>
      <c r="J222" s="12">
        <f t="shared" si="52"/>
        <v>58.17</v>
      </c>
      <c r="K222" s="12">
        <f t="shared" si="47"/>
        <v>128.72</v>
      </c>
    </row>
    <row r="223" spans="1:11" ht="11.25" customHeight="1">
      <c r="A223" s="10" t="s">
        <v>548</v>
      </c>
      <c r="B223" s="11" t="s">
        <v>549</v>
      </c>
      <c r="C223" s="10" t="s">
        <v>18</v>
      </c>
      <c r="D223" s="38">
        <v>2</v>
      </c>
      <c r="E223" s="33">
        <f t="shared" si="49"/>
        <v>128.72</v>
      </c>
      <c r="F223" s="31">
        <f t="shared" si="50"/>
        <v>164.38</v>
      </c>
      <c r="G223" s="18">
        <f t="shared" si="51"/>
        <v>328.76</v>
      </c>
      <c r="I223" s="12">
        <v>80.45</v>
      </c>
      <c r="J223" s="12">
        <f t="shared" si="52"/>
        <v>58.17</v>
      </c>
      <c r="K223" s="12">
        <f t="shared" si="47"/>
        <v>128.72</v>
      </c>
    </row>
    <row r="224" spans="1:11" ht="22.5" customHeight="1">
      <c r="A224" s="10" t="s">
        <v>550</v>
      </c>
      <c r="B224" s="2" t="s">
        <v>551</v>
      </c>
      <c r="C224" s="10" t="s">
        <v>18</v>
      </c>
      <c r="D224" s="38">
        <v>10</v>
      </c>
      <c r="E224" s="33">
        <f t="shared" si="49"/>
        <v>184.56</v>
      </c>
      <c r="F224" s="31">
        <f t="shared" si="50"/>
        <v>235.68</v>
      </c>
      <c r="G224" s="18">
        <f t="shared" si="51"/>
        <v>2356.8000000000002</v>
      </c>
      <c r="I224" s="12">
        <v>115.35</v>
      </c>
      <c r="J224" s="12">
        <f t="shared" ref="J224:J239" si="53">ROUND(I224-(I224*$J$3),2)</f>
        <v>83.4</v>
      </c>
      <c r="K224" s="12">
        <f t="shared" si="47"/>
        <v>184.56</v>
      </c>
    </row>
    <row r="225" spans="1:11" ht="11.25" customHeight="1">
      <c r="A225" s="10" t="s">
        <v>552</v>
      </c>
      <c r="B225" s="11" t="s">
        <v>553</v>
      </c>
      <c r="C225" s="10" t="s">
        <v>18</v>
      </c>
      <c r="D225" s="38">
        <v>12</v>
      </c>
      <c r="E225" s="33">
        <f t="shared" si="49"/>
        <v>139.99</v>
      </c>
      <c r="F225" s="31">
        <f t="shared" si="50"/>
        <v>178.77</v>
      </c>
      <c r="G225" s="18">
        <f t="shared" si="51"/>
        <v>2145.2399999999998</v>
      </c>
      <c r="I225" s="12">
        <v>87.49</v>
      </c>
      <c r="J225" s="12">
        <f t="shared" si="53"/>
        <v>63.26</v>
      </c>
      <c r="K225" s="12">
        <f t="shared" si="47"/>
        <v>139.99</v>
      </c>
    </row>
    <row r="226" spans="1:11" ht="11.25" customHeight="1">
      <c r="A226" s="10" t="s">
        <v>554</v>
      </c>
      <c r="B226" s="11" t="s">
        <v>555</v>
      </c>
      <c r="C226" s="10" t="s">
        <v>18</v>
      </c>
      <c r="D226" s="38">
        <v>11</v>
      </c>
      <c r="E226" s="33">
        <f t="shared" si="49"/>
        <v>23.26</v>
      </c>
      <c r="F226" s="31">
        <f t="shared" si="50"/>
        <v>29.7</v>
      </c>
      <c r="G226" s="18">
        <f t="shared" si="51"/>
        <v>326.7</v>
      </c>
      <c r="I226" s="12">
        <v>14.53</v>
      </c>
      <c r="J226" s="12">
        <f t="shared" si="53"/>
        <v>10.51</v>
      </c>
      <c r="K226" s="12">
        <f t="shared" si="47"/>
        <v>23.26</v>
      </c>
    </row>
    <row r="227" spans="1:11" ht="11.25" customHeight="1">
      <c r="A227" s="10" t="s">
        <v>556</v>
      </c>
      <c r="B227" s="11" t="s">
        <v>557</v>
      </c>
      <c r="C227" s="10" t="s">
        <v>18</v>
      </c>
      <c r="D227" s="38">
        <v>19</v>
      </c>
      <c r="E227" s="33">
        <f t="shared" si="49"/>
        <v>70.08</v>
      </c>
      <c r="F227" s="31">
        <f t="shared" si="50"/>
        <v>89.49</v>
      </c>
      <c r="G227" s="18">
        <f t="shared" si="51"/>
        <v>1700.31</v>
      </c>
      <c r="I227" s="12">
        <v>43.8</v>
      </c>
      <c r="J227" s="12">
        <f t="shared" si="53"/>
        <v>31.67</v>
      </c>
      <c r="K227" s="12">
        <f t="shared" si="47"/>
        <v>70.08</v>
      </c>
    </row>
    <row r="228" spans="1:11" ht="11.25" customHeight="1">
      <c r="A228" s="10" t="s">
        <v>558</v>
      </c>
      <c r="B228" s="11" t="s">
        <v>559</v>
      </c>
      <c r="C228" s="10" t="s">
        <v>18</v>
      </c>
      <c r="D228" s="38">
        <v>17</v>
      </c>
      <c r="E228" s="33">
        <f t="shared" si="49"/>
        <v>63.27</v>
      </c>
      <c r="F228" s="31">
        <f t="shared" si="50"/>
        <v>80.8</v>
      </c>
      <c r="G228" s="18">
        <f t="shared" si="51"/>
        <v>1373.6</v>
      </c>
      <c r="I228" s="12">
        <v>39.54</v>
      </c>
      <c r="J228" s="12">
        <f t="shared" si="53"/>
        <v>28.59</v>
      </c>
      <c r="K228" s="12">
        <f t="shared" si="47"/>
        <v>63.27</v>
      </c>
    </row>
    <row r="229" spans="1:11" ht="11.25" customHeight="1">
      <c r="A229" s="10" t="s">
        <v>560</v>
      </c>
      <c r="B229" s="11" t="s">
        <v>561</v>
      </c>
      <c r="C229" s="10" t="s">
        <v>18</v>
      </c>
      <c r="D229" s="38">
        <v>13</v>
      </c>
      <c r="E229" s="33">
        <f t="shared" si="49"/>
        <v>188.76</v>
      </c>
      <c r="F229" s="31">
        <f t="shared" si="50"/>
        <v>241.05</v>
      </c>
      <c r="G229" s="18">
        <f t="shared" si="51"/>
        <v>3133.65</v>
      </c>
      <c r="I229" s="12">
        <v>117.98</v>
      </c>
      <c r="J229" s="12">
        <f t="shared" si="53"/>
        <v>85.3</v>
      </c>
      <c r="K229" s="12">
        <f t="shared" si="47"/>
        <v>188.76</v>
      </c>
    </row>
    <row r="230" spans="1:11" ht="11.25" customHeight="1">
      <c r="A230" s="10" t="s">
        <v>562</v>
      </c>
      <c r="B230" s="11" t="s">
        <v>563</v>
      </c>
      <c r="C230" s="10" t="s">
        <v>18</v>
      </c>
      <c r="D230" s="38">
        <v>6</v>
      </c>
      <c r="E230" s="33">
        <f t="shared" si="49"/>
        <v>252.54</v>
      </c>
      <c r="F230" s="31">
        <f t="shared" si="50"/>
        <v>322.49</v>
      </c>
      <c r="G230" s="18">
        <f t="shared" si="51"/>
        <v>1934.94</v>
      </c>
      <c r="I230" s="12">
        <v>157.84</v>
      </c>
      <c r="J230" s="12">
        <f t="shared" si="53"/>
        <v>114.12</v>
      </c>
      <c r="K230" s="12">
        <f t="shared" si="47"/>
        <v>252.54</v>
      </c>
    </row>
    <row r="231" spans="1:11" ht="11.25" customHeight="1">
      <c r="A231" s="10" t="s">
        <v>564</v>
      </c>
      <c r="B231" s="11" t="s">
        <v>565</v>
      </c>
      <c r="C231" s="10" t="s">
        <v>18</v>
      </c>
      <c r="D231" s="38">
        <v>3</v>
      </c>
      <c r="E231" s="33">
        <f t="shared" si="49"/>
        <v>483.19</v>
      </c>
      <c r="F231" s="31">
        <f t="shared" si="50"/>
        <v>617.03</v>
      </c>
      <c r="G231" s="18">
        <f t="shared" si="51"/>
        <v>1851.09</v>
      </c>
      <c r="I231" s="12">
        <v>302</v>
      </c>
      <c r="J231" s="12">
        <f t="shared" si="53"/>
        <v>218.35</v>
      </c>
      <c r="K231" s="12">
        <f t="shared" si="47"/>
        <v>483.19</v>
      </c>
    </row>
    <row r="232" spans="1:11" ht="11.25" customHeight="1">
      <c r="A232" s="10" t="s">
        <v>566</v>
      </c>
      <c r="B232" s="11" t="s">
        <v>567</v>
      </c>
      <c r="C232" s="10" t="s">
        <v>18</v>
      </c>
      <c r="D232" s="38">
        <v>1</v>
      </c>
      <c r="E232" s="33">
        <f t="shared" si="49"/>
        <v>608.80999999999995</v>
      </c>
      <c r="F232" s="31">
        <f t="shared" si="50"/>
        <v>777.45</v>
      </c>
      <c r="G232" s="18">
        <f t="shared" si="51"/>
        <v>777.45</v>
      </c>
      <c r="I232" s="12">
        <v>380.53</v>
      </c>
      <c r="J232" s="12">
        <f t="shared" si="53"/>
        <v>275.12</v>
      </c>
      <c r="K232" s="12">
        <f t="shared" si="47"/>
        <v>608.80999999999995</v>
      </c>
    </row>
    <row r="233" spans="1:11" ht="11.25" customHeight="1">
      <c r="A233" s="10" t="s">
        <v>568</v>
      </c>
      <c r="B233" s="11" t="s">
        <v>569</v>
      </c>
      <c r="C233" s="10" t="s">
        <v>29</v>
      </c>
      <c r="D233" s="38">
        <v>9.9</v>
      </c>
      <c r="E233" s="33">
        <f t="shared" si="49"/>
        <v>134.63</v>
      </c>
      <c r="F233" s="31">
        <f t="shared" si="50"/>
        <v>171.92</v>
      </c>
      <c r="G233" s="18">
        <f t="shared" si="51"/>
        <v>1702.01</v>
      </c>
      <c r="I233" s="12">
        <v>84.15</v>
      </c>
      <c r="J233" s="12">
        <f t="shared" si="53"/>
        <v>60.84</v>
      </c>
      <c r="K233" s="12">
        <f t="shared" si="47"/>
        <v>134.63</v>
      </c>
    </row>
    <row r="234" spans="1:11" ht="9.9499999999999993" customHeight="1">
      <c r="A234" s="14"/>
      <c r="B234" s="14"/>
      <c r="C234" s="14"/>
      <c r="D234" s="39"/>
      <c r="E234" s="32"/>
      <c r="F234" s="32"/>
      <c r="G234" s="26"/>
      <c r="I234" s="14"/>
      <c r="J234" s="12"/>
      <c r="K234" s="12"/>
    </row>
    <row r="235" spans="1:11" ht="12.75" customHeight="1">
      <c r="A235" s="7" t="s">
        <v>570</v>
      </c>
      <c r="B235" s="8" t="s">
        <v>571</v>
      </c>
      <c r="C235" s="9"/>
      <c r="D235" s="30"/>
      <c r="E235" s="30"/>
      <c r="F235" s="30"/>
      <c r="G235" s="46">
        <f>SUM(G236:G256)</f>
        <v>5799.91</v>
      </c>
      <c r="I235" s="9"/>
      <c r="J235" s="12"/>
      <c r="K235" s="12"/>
    </row>
    <row r="236" spans="1:11" ht="11.25" customHeight="1">
      <c r="A236" s="10" t="s">
        <v>572</v>
      </c>
      <c r="B236" s="11" t="s">
        <v>573</v>
      </c>
      <c r="C236" s="10" t="s">
        <v>38</v>
      </c>
      <c r="D236" s="38">
        <v>0.78</v>
      </c>
      <c r="E236" s="33">
        <f t="shared" ref="E236:E256" si="54">K236</f>
        <v>709.35</v>
      </c>
      <c r="F236" s="31">
        <f t="shared" ref="F236:F256" si="55">ROUND(E236+(E236*$J$3),2)</f>
        <v>905.84</v>
      </c>
      <c r="G236" s="18">
        <f t="shared" ref="G236:G256" si="56">ROUND(F236*D236,2)</f>
        <v>706.56</v>
      </c>
      <c r="I236" s="12">
        <v>443.36</v>
      </c>
      <c r="J236" s="12">
        <f t="shared" si="53"/>
        <v>320.55</v>
      </c>
      <c r="K236" s="12">
        <f t="shared" si="47"/>
        <v>709.35</v>
      </c>
    </row>
    <row r="237" spans="1:11" ht="11.25" customHeight="1">
      <c r="A237" s="10" t="s">
        <v>574</v>
      </c>
      <c r="B237" s="11" t="s">
        <v>575</v>
      </c>
      <c r="C237" s="10" t="s">
        <v>15</v>
      </c>
      <c r="D237" s="38">
        <v>0.32</v>
      </c>
      <c r="E237" s="33">
        <f t="shared" si="54"/>
        <v>690.14</v>
      </c>
      <c r="F237" s="31">
        <f t="shared" si="55"/>
        <v>881.31</v>
      </c>
      <c r="G237" s="18">
        <f t="shared" si="56"/>
        <v>282.02</v>
      </c>
      <c r="I237" s="12">
        <v>431.36</v>
      </c>
      <c r="J237" s="12">
        <f t="shared" si="53"/>
        <v>311.87</v>
      </c>
      <c r="K237" s="12">
        <f t="shared" si="47"/>
        <v>690.14</v>
      </c>
    </row>
    <row r="238" spans="1:11" ht="11.25" customHeight="1">
      <c r="A238" s="10" t="s">
        <v>576</v>
      </c>
      <c r="B238" s="11" t="s">
        <v>577</v>
      </c>
      <c r="C238" s="10" t="s">
        <v>29</v>
      </c>
      <c r="D238" s="38">
        <v>22</v>
      </c>
      <c r="E238" s="33">
        <f t="shared" si="54"/>
        <v>37.18</v>
      </c>
      <c r="F238" s="31">
        <f t="shared" si="55"/>
        <v>47.48</v>
      </c>
      <c r="G238" s="18">
        <f t="shared" si="56"/>
        <v>1044.56</v>
      </c>
      <c r="I238" s="12">
        <v>23.24</v>
      </c>
      <c r="J238" s="12">
        <f t="shared" si="53"/>
        <v>16.8</v>
      </c>
      <c r="K238" s="12">
        <f t="shared" si="47"/>
        <v>37.18</v>
      </c>
    </row>
    <row r="239" spans="1:11" ht="11.25" customHeight="1">
      <c r="A239" s="10" t="s">
        <v>578</v>
      </c>
      <c r="B239" s="11" t="s">
        <v>579</v>
      </c>
      <c r="C239" s="10" t="s">
        <v>29</v>
      </c>
      <c r="D239" s="38">
        <v>22</v>
      </c>
      <c r="E239" s="33">
        <f t="shared" si="54"/>
        <v>20.71</v>
      </c>
      <c r="F239" s="31">
        <f t="shared" si="55"/>
        <v>26.45</v>
      </c>
      <c r="G239" s="18">
        <f t="shared" si="56"/>
        <v>581.9</v>
      </c>
      <c r="I239" s="12">
        <v>12.95</v>
      </c>
      <c r="J239" s="12">
        <f t="shared" si="53"/>
        <v>9.36</v>
      </c>
      <c r="K239" s="12">
        <f t="shared" si="47"/>
        <v>20.71</v>
      </c>
    </row>
    <row r="240" spans="1:11" ht="11.25" customHeight="1">
      <c r="A240" s="10" t="s">
        <v>580</v>
      </c>
      <c r="B240" s="11" t="s">
        <v>581</v>
      </c>
      <c r="C240" s="10" t="s">
        <v>18</v>
      </c>
      <c r="D240" s="38">
        <v>2</v>
      </c>
      <c r="E240" s="33">
        <f t="shared" si="54"/>
        <v>212.37</v>
      </c>
      <c r="F240" s="31">
        <f t="shared" si="55"/>
        <v>271.2</v>
      </c>
      <c r="G240" s="18">
        <f t="shared" si="56"/>
        <v>542.4</v>
      </c>
      <c r="I240" s="12">
        <v>132.74</v>
      </c>
      <c r="J240" s="12">
        <f t="shared" ref="J240:J255" si="57">ROUND(I240-(I240*$J$3),2)</f>
        <v>95.97</v>
      </c>
      <c r="K240" s="12">
        <f t="shared" ref="K240:K303" si="58">ROUND(J240+(J240*$K$3),2)</f>
        <v>212.37</v>
      </c>
    </row>
    <row r="241" spans="1:11" ht="11.25" customHeight="1">
      <c r="A241" s="10" t="s">
        <v>582</v>
      </c>
      <c r="B241" s="11" t="s">
        <v>583</v>
      </c>
      <c r="C241" s="10" t="s">
        <v>18</v>
      </c>
      <c r="D241" s="38">
        <v>4</v>
      </c>
      <c r="E241" s="33">
        <f t="shared" si="54"/>
        <v>76.19</v>
      </c>
      <c r="F241" s="31">
        <f t="shared" si="55"/>
        <v>97.29</v>
      </c>
      <c r="G241" s="18">
        <f t="shared" si="56"/>
        <v>389.16</v>
      </c>
      <c r="I241" s="12">
        <v>47.62</v>
      </c>
      <c r="J241" s="12">
        <f t="shared" si="57"/>
        <v>34.43</v>
      </c>
      <c r="K241" s="12">
        <f t="shared" si="58"/>
        <v>76.19</v>
      </c>
    </row>
    <row r="242" spans="1:11" ht="11.25" customHeight="1">
      <c r="A242" s="10" t="s">
        <v>584</v>
      </c>
      <c r="B242" s="11" t="s">
        <v>585</v>
      </c>
      <c r="C242" s="10" t="s">
        <v>18</v>
      </c>
      <c r="D242" s="38">
        <v>3</v>
      </c>
      <c r="E242" s="33">
        <f t="shared" si="54"/>
        <v>5.31</v>
      </c>
      <c r="F242" s="31">
        <f t="shared" si="55"/>
        <v>6.78</v>
      </c>
      <c r="G242" s="18">
        <f t="shared" si="56"/>
        <v>20.34</v>
      </c>
      <c r="I242" s="12">
        <v>3.32</v>
      </c>
      <c r="J242" s="12">
        <f t="shared" si="57"/>
        <v>2.4</v>
      </c>
      <c r="K242" s="12">
        <f t="shared" si="58"/>
        <v>5.31</v>
      </c>
    </row>
    <row r="243" spans="1:11" ht="11.25" customHeight="1">
      <c r="A243" s="10" t="s">
        <v>586</v>
      </c>
      <c r="B243" s="11" t="s">
        <v>587</v>
      </c>
      <c r="C243" s="10" t="s">
        <v>18</v>
      </c>
      <c r="D243" s="38">
        <v>6</v>
      </c>
      <c r="E243" s="33">
        <f t="shared" si="54"/>
        <v>1.02</v>
      </c>
      <c r="F243" s="31">
        <f t="shared" si="55"/>
        <v>1.3</v>
      </c>
      <c r="G243" s="18">
        <f t="shared" si="56"/>
        <v>7.8</v>
      </c>
      <c r="I243" s="12">
        <v>0.64</v>
      </c>
      <c r="J243" s="12">
        <f t="shared" si="57"/>
        <v>0.46</v>
      </c>
      <c r="K243" s="12">
        <f t="shared" si="58"/>
        <v>1.02</v>
      </c>
    </row>
    <row r="244" spans="1:11" ht="11.25" customHeight="1">
      <c r="A244" s="10" t="s">
        <v>588</v>
      </c>
      <c r="B244" s="11" t="s">
        <v>589</v>
      </c>
      <c r="C244" s="10" t="s">
        <v>18</v>
      </c>
      <c r="D244" s="38">
        <v>4</v>
      </c>
      <c r="E244" s="33">
        <f t="shared" si="54"/>
        <v>0.73</v>
      </c>
      <c r="F244" s="31">
        <f t="shared" si="55"/>
        <v>0.93</v>
      </c>
      <c r="G244" s="18">
        <f t="shared" si="56"/>
        <v>3.72</v>
      </c>
      <c r="I244" s="12">
        <v>0.46</v>
      </c>
      <c r="J244" s="12">
        <f t="shared" si="57"/>
        <v>0.33</v>
      </c>
      <c r="K244" s="12">
        <f t="shared" si="58"/>
        <v>0.73</v>
      </c>
    </row>
    <row r="245" spans="1:11" ht="11.25" customHeight="1">
      <c r="A245" s="10" t="s">
        <v>590</v>
      </c>
      <c r="B245" s="11" t="s">
        <v>591</v>
      </c>
      <c r="C245" s="10" t="s">
        <v>18</v>
      </c>
      <c r="D245" s="38">
        <v>4</v>
      </c>
      <c r="E245" s="33">
        <f t="shared" si="54"/>
        <v>7.97</v>
      </c>
      <c r="F245" s="31">
        <f t="shared" si="55"/>
        <v>10.18</v>
      </c>
      <c r="G245" s="18">
        <f t="shared" si="56"/>
        <v>40.72</v>
      </c>
      <c r="I245" s="12">
        <v>4.9800000000000004</v>
      </c>
      <c r="J245" s="12">
        <f t="shared" si="57"/>
        <v>3.6</v>
      </c>
      <c r="K245" s="12">
        <f t="shared" si="58"/>
        <v>7.97</v>
      </c>
    </row>
    <row r="246" spans="1:11" ht="11.25" customHeight="1">
      <c r="A246" s="10" t="s">
        <v>592</v>
      </c>
      <c r="B246" s="11" t="s">
        <v>593</v>
      </c>
      <c r="C246" s="10" t="s">
        <v>18</v>
      </c>
      <c r="D246" s="38">
        <v>1</v>
      </c>
      <c r="E246" s="33">
        <f t="shared" si="54"/>
        <v>13.37</v>
      </c>
      <c r="F246" s="31">
        <f t="shared" si="55"/>
        <v>17.07</v>
      </c>
      <c r="G246" s="18">
        <f t="shared" si="56"/>
        <v>17.07</v>
      </c>
      <c r="I246" s="12">
        <v>8.36</v>
      </c>
      <c r="J246" s="12">
        <f t="shared" si="57"/>
        <v>6.04</v>
      </c>
      <c r="K246" s="12">
        <f t="shared" si="58"/>
        <v>13.37</v>
      </c>
    </row>
    <row r="247" spans="1:11" ht="11.25" customHeight="1">
      <c r="A247" s="10" t="s">
        <v>594</v>
      </c>
      <c r="B247" s="11" t="s">
        <v>595</v>
      </c>
      <c r="C247" s="10" t="s">
        <v>18</v>
      </c>
      <c r="D247" s="38">
        <v>1</v>
      </c>
      <c r="E247" s="33">
        <f t="shared" si="54"/>
        <v>6.73</v>
      </c>
      <c r="F247" s="31">
        <f t="shared" si="55"/>
        <v>8.59</v>
      </c>
      <c r="G247" s="18">
        <f t="shared" si="56"/>
        <v>8.59</v>
      </c>
      <c r="I247" s="12">
        <v>4.21</v>
      </c>
      <c r="J247" s="12">
        <f t="shared" si="57"/>
        <v>3.04</v>
      </c>
      <c r="K247" s="12">
        <f t="shared" si="58"/>
        <v>6.73</v>
      </c>
    </row>
    <row r="248" spans="1:11" ht="11.25" customHeight="1">
      <c r="A248" s="10" t="s">
        <v>596</v>
      </c>
      <c r="B248" s="11" t="s">
        <v>597</v>
      </c>
      <c r="C248" s="10" t="s">
        <v>18</v>
      </c>
      <c r="D248" s="38">
        <v>2</v>
      </c>
      <c r="E248" s="33">
        <f t="shared" si="54"/>
        <v>11.15</v>
      </c>
      <c r="F248" s="31">
        <f t="shared" si="55"/>
        <v>14.24</v>
      </c>
      <c r="G248" s="18">
        <f t="shared" si="56"/>
        <v>28.48</v>
      </c>
      <c r="I248" s="12">
        <v>6.97</v>
      </c>
      <c r="J248" s="12">
        <f t="shared" si="57"/>
        <v>5.04</v>
      </c>
      <c r="K248" s="12">
        <f t="shared" si="58"/>
        <v>11.15</v>
      </c>
    </row>
    <row r="249" spans="1:11" ht="11.25" customHeight="1">
      <c r="A249" s="10" t="s">
        <v>598</v>
      </c>
      <c r="B249" s="11" t="s">
        <v>599</v>
      </c>
      <c r="C249" s="10" t="s">
        <v>18</v>
      </c>
      <c r="D249" s="38">
        <v>2</v>
      </c>
      <c r="E249" s="33">
        <f t="shared" si="54"/>
        <v>14.3</v>
      </c>
      <c r="F249" s="31">
        <f t="shared" si="55"/>
        <v>18.260000000000002</v>
      </c>
      <c r="G249" s="18">
        <f t="shared" si="56"/>
        <v>36.520000000000003</v>
      </c>
      <c r="I249" s="12">
        <v>8.94</v>
      </c>
      <c r="J249" s="12">
        <f t="shared" si="57"/>
        <v>6.46</v>
      </c>
      <c r="K249" s="12">
        <f t="shared" si="58"/>
        <v>14.3</v>
      </c>
    </row>
    <row r="250" spans="1:11" ht="11.25" customHeight="1">
      <c r="A250" s="10" t="s">
        <v>600</v>
      </c>
      <c r="B250" s="11" t="s">
        <v>601</v>
      </c>
      <c r="C250" s="10" t="s">
        <v>18</v>
      </c>
      <c r="D250" s="38">
        <v>2</v>
      </c>
      <c r="E250" s="33">
        <f t="shared" si="54"/>
        <v>6.22</v>
      </c>
      <c r="F250" s="31">
        <f t="shared" si="55"/>
        <v>7.94</v>
      </c>
      <c r="G250" s="18">
        <f t="shared" si="56"/>
        <v>15.88</v>
      </c>
      <c r="I250" s="12">
        <v>3.88</v>
      </c>
      <c r="J250" s="12">
        <f t="shared" si="57"/>
        <v>2.81</v>
      </c>
      <c r="K250" s="12">
        <f t="shared" si="58"/>
        <v>6.22</v>
      </c>
    </row>
    <row r="251" spans="1:11" ht="11.25" customHeight="1">
      <c r="A251" s="10" t="s">
        <v>602</v>
      </c>
      <c r="B251" s="11" t="s">
        <v>603</v>
      </c>
      <c r="C251" s="10" t="s">
        <v>18</v>
      </c>
      <c r="D251" s="38">
        <v>1</v>
      </c>
      <c r="E251" s="33">
        <f t="shared" si="54"/>
        <v>263.56</v>
      </c>
      <c r="F251" s="31">
        <f t="shared" si="55"/>
        <v>336.57</v>
      </c>
      <c r="G251" s="18">
        <f t="shared" si="56"/>
        <v>336.57</v>
      </c>
      <c r="I251" s="12">
        <v>164.73</v>
      </c>
      <c r="J251" s="12">
        <f t="shared" si="57"/>
        <v>119.1</v>
      </c>
      <c r="K251" s="12">
        <f t="shared" si="58"/>
        <v>263.56</v>
      </c>
    </row>
    <row r="252" spans="1:11" ht="11.25" customHeight="1">
      <c r="A252" s="10" t="s">
        <v>604</v>
      </c>
      <c r="B252" s="11" t="s">
        <v>605</v>
      </c>
      <c r="C252" s="10" t="s">
        <v>18</v>
      </c>
      <c r="D252" s="38">
        <v>1</v>
      </c>
      <c r="E252" s="33">
        <f t="shared" si="54"/>
        <v>78.56</v>
      </c>
      <c r="F252" s="31">
        <f t="shared" si="55"/>
        <v>100.32</v>
      </c>
      <c r="G252" s="18">
        <f t="shared" si="56"/>
        <v>100.32</v>
      </c>
      <c r="I252" s="12">
        <v>49.1</v>
      </c>
      <c r="J252" s="12">
        <f t="shared" si="57"/>
        <v>35.5</v>
      </c>
      <c r="K252" s="12">
        <f t="shared" si="58"/>
        <v>78.56</v>
      </c>
    </row>
    <row r="253" spans="1:11" ht="11.25" customHeight="1">
      <c r="A253" s="10" t="s">
        <v>606</v>
      </c>
      <c r="B253" s="11" t="s">
        <v>607</v>
      </c>
      <c r="C253" s="10" t="s">
        <v>29</v>
      </c>
      <c r="D253" s="38">
        <v>2</v>
      </c>
      <c r="E253" s="33">
        <f t="shared" si="54"/>
        <v>9.67</v>
      </c>
      <c r="F253" s="31">
        <f t="shared" si="55"/>
        <v>12.35</v>
      </c>
      <c r="G253" s="18">
        <f t="shared" si="56"/>
        <v>24.7</v>
      </c>
      <c r="I253" s="12">
        <v>6.04</v>
      </c>
      <c r="J253" s="12">
        <f t="shared" si="57"/>
        <v>4.37</v>
      </c>
      <c r="K253" s="12">
        <f t="shared" si="58"/>
        <v>9.67</v>
      </c>
    </row>
    <row r="254" spans="1:11" ht="11.25" customHeight="1">
      <c r="A254" s="10" t="s">
        <v>608</v>
      </c>
      <c r="B254" s="11" t="s">
        <v>609</v>
      </c>
      <c r="C254" s="10" t="s">
        <v>18</v>
      </c>
      <c r="D254" s="38">
        <v>2</v>
      </c>
      <c r="E254" s="33">
        <f t="shared" si="54"/>
        <v>610.89</v>
      </c>
      <c r="F254" s="31">
        <f t="shared" si="55"/>
        <v>780.11</v>
      </c>
      <c r="G254" s="18">
        <f t="shared" si="56"/>
        <v>1560.22</v>
      </c>
      <c r="I254" s="12">
        <v>381.82</v>
      </c>
      <c r="J254" s="12">
        <f t="shared" si="57"/>
        <v>276.06</v>
      </c>
      <c r="K254" s="12">
        <f t="shared" si="58"/>
        <v>610.89</v>
      </c>
    </row>
    <row r="255" spans="1:11" ht="11.25" customHeight="1">
      <c r="A255" s="10" t="s">
        <v>610</v>
      </c>
      <c r="B255" s="11" t="s">
        <v>611</v>
      </c>
      <c r="C255" s="10" t="s">
        <v>18</v>
      </c>
      <c r="D255" s="38">
        <v>1</v>
      </c>
      <c r="E255" s="33">
        <f t="shared" si="54"/>
        <v>20.51</v>
      </c>
      <c r="F255" s="31">
        <f t="shared" si="55"/>
        <v>26.19</v>
      </c>
      <c r="G255" s="18">
        <f t="shared" si="56"/>
        <v>26.19</v>
      </c>
      <c r="I255" s="12">
        <v>12.82</v>
      </c>
      <c r="J255" s="12">
        <f t="shared" si="57"/>
        <v>9.27</v>
      </c>
      <c r="K255" s="12">
        <f t="shared" si="58"/>
        <v>20.51</v>
      </c>
    </row>
    <row r="256" spans="1:11" ht="11.25" customHeight="1">
      <c r="A256" s="10" t="s">
        <v>612</v>
      </c>
      <c r="B256" s="11" t="s">
        <v>613</v>
      </c>
      <c r="C256" s="10" t="s">
        <v>18</v>
      </c>
      <c r="D256" s="38">
        <v>1</v>
      </c>
      <c r="E256" s="33">
        <f t="shared" si="54"/>
        <v>20.51</v>
      </c>
      <c r="F256" s="31">
        <f t="shared" si="55"/>
        <v>26.19</v>
      </c>
      <c r="G256" s="18">
        <f t="shared" si="56"/>
        <v>26.19</v>
      </c>
      <c r="I256" s="12">
        <v>12.82</v>
      </c>
      <c r="J256" s="12">
        <f t="shared" ref="J256:J271" si="59">ROUND(I256-(I256*$J$3),2)</f>
        <v>9.27</v>
      </c>
      <c r="K256" s="12">
        <f t="shared" si="58"/>
        <v>20.51</v>
      </c>
    </row>
    <row r="257" spans="1:11" ht="9.9499999999999993" customHeight="1">
      <c r="A257" s="14"/>
      <c r="B257" s="14"/>
      <c r="C257" s="14"/>
      <c r="D257" s="39"/>
      <c r="E257" s="32"/>
      <c r="F257" s="32"/>
      <c r="G257" s="26"/>
      <c r="I257" s="14"/>
      <c r="J257" s="12"/>
      <c r="K257" s="12"/>
    </row>
    <row r="258" spans="1:11" ht="12.75" customHeight="1">
      <c r="A258" s="7" t="s">
        <v>614</v>
      </c>
      <c r="B258" s="8" t="s">
        <v>615</v>
      </c>
      <c r="C258" s="9"/>
      <c r="D258" s="30"/>
      <c r="E258" s="30"/>
      <c r="F258" s="30"/>
      <c r="G258" s="46">
        <f>SUM(G259:G286)</f>
        <v>62351.999999999993</v>
      </c>
      <c r="I258" s="9"/>
      <c r="J258" s="12"/>
      <c r="K258" s="12"/>
    </row>
    <row r="259" spans="1:11" ht="11.25" customHeight="1">
      <c r="A259" s="10" t="s">
        <v>616</v>
      </c>
      <c r="B259" s="11" t="s">
        <v>617</v>
      </c>
      <c r="C259" s="10" t="s">
        <v>18</v>
      </c>
      <c r="D259" s="38">
        <v>5</v>
      </c>
      <c r="E259" s="33">
        <f t="shared" ref="E259:E286" si="60">K259</f>
        <v>230.96</v>
      </c>
      <c r="F259" s="31">
        <f t="shared" ref="F259:F286" si="61">ROUND(E259+(E259*$J$3),2)</f>
        <v>294.94</v>
      </c>
      <c r="G259" s="18">
        <f t="shared" ref="G259:G286" si="62">ROUND(F259*D259,2)</f>
        <v>1474.7</v>
      </c>
      <c r="I259" s="12">
        <v>144.36000000000001</v>
      </c>
      <c r="J259" s="12">
        <f t="shared" si="59"/>
        <v>104.37</v>
      </c>
      <c r="K259" s="12">
        <f t="shared" si="58"/>
        <v>230.96</v>
      </c>
    </row>
    <row r="260" spans="1:11" ht="11.25" customHeight="1">
      <c r="A260" s="10" t="s">
        <v>618</v>
      </c>
      <c r="B260" s="11" t="s">
        <v>619</v>
      </c>
      <c r="C260" s="10" t="s">
        <v>18</v>
      </c>
      <c r="D260" s="38">
        <v>1</v>
      </c>
      <c r="E260" s="33">
        <f t="shared" si="60"/>
        <v>776.66</v>
      </c>
      <c r="F260" s="31">
        <f t="shared" si="61"/>
        <v>991.79</v>
      </c>
      <c r="G260" s="18">
        <f t="shared" si="62"/>
        <v>991.79</v>
      </c>
      <c r="I260" s="12">
        <v>485.43</v>
      </c>
      <c r="J260" s="12">
        <f t="shared" si="59"/>
        <v>350.97</v>
      </c>
      <c r="K260" s="12">
        <f t="shared" si="58"/>
        <v>776.66</v>
      </c>
    </row>
    <row r="261" spans="1:11" ht="11.25" customHeight="1">
      <c r="A261" s="10" t="s">
        <v>620</v>
      </c>
      <c r="B261" s="11" t="s">
        <v>621</v>
      </c>
      <c r="C261" s="10" t="s">
        <v>18</v>
      </c>
      <c r="D261" s="38">
        <v>2</v>
      </c>
      <c r="E261" s="33">
        <f t="shared" si="60"/>
        <v>68.44</v>
      </c>
      <c r="F261" s="31">
        <f t="shared" si="61"/>
        <v>87.4</v>
      </c>
      <c r="G261" s="18">
        <f t="shared" si="62"/>
        <v>174.8</v>
      </c>
      <c r="I261" s="12">
        <v>42.78</v>
      </c>
      <c r="J261" s="12">
        <f t="shared" si="59"/>
        <v>30.93</v>
      </c>
      <c r="K261" s="12">
        <f t="shared" si="58"/>
        <v>68.44</v>
      </c>
    </row>
    <row r="262" spans="1:11" ht="11.25" customHeight="1">
      <c r="A262" s="10" t="s">
        <v>622</v>
      </c>
      <c r="B262" s="11" t="s">
        <v>623</v>
      </c>
      <c r="C262" s="10" t="s">
        <v>18</v>
      </c>
      <c r="D262" s="38">
        <v>10</v>
      </c>
      <c r="E262" s="33">
        <f t="shared" si="60"/>
        <v>68.44</v>
      </c>
      <c r="F262" s="31">
        <f t="shared" si="61"/>
        <v>87.4</v>
      </c>
      <c r="G262" s="18">
        <f t="shared" si="62"/>
        <v>874</v>
      </c>
      <c r="I262" s="12">
        <v>42.78</v>
      </c>
      <c r="J262" s="12">
        <f t="shared" si="59"/>
        <v>30.93</v>
      </c>
      <c r="K262" s="12">
        <f t="shared" si="58"/>
        <v>68.44</v>
      </c>
    </row>
    <row r="263" spans="1:11" ht="11.25" customHeight="1">
      <c r="A263" s="10" t="s">
        <v>624</v>
      </c>
      <c r="B263" s="11" t="s">
        <v>625</v>
      </c>
      <c r="C263" s="10" t="s">
        <v>18</v>
      </c>
      <c r="D263" s="38">
        <v>1</v>
      </c>
      <c r="E263" s="33">
        <f t="shared" si="60"/>
        <v>237.93</v>
      </c>
      <c r="F263" s="31">
        <f t="shared" si="61"/>
        <v>303.83999999999997</v>
      </c>
      <c r="G263" s="18">
        <f t="shared" si="62"/>
        <v>303.83999999999997</v>
      </c>
      <c r="I263" s="12">
        <v>148.72</v>
      </c>
      <c r="J263" s="12">
        <f t="shared" si="59"/>
        <v>107.52</v>
      </c>
      <c r="K263" s="12">
        <f t="shared" si="58"/>
        <v>237.93</v>
      </c>
    </row>
    <row r="264" spans="1:11" ht="11.25" customHeight="1">
      <c r="A264" s="10" t="s">
        <v>626</v>
      </c>
      <c r="B264" s="11" t="s">
        <v>627</v>
      </c>
      <c r="C264" s="10" t="s">
        <v>18</v>
      </c>
      <c r="D264" s="38">
        <v>11</v>
      </c>
      <c r="E264" s="33">
        <f t="shared" si="60"/>
        <v>75.92</v>
      </c>
      <c r="F264" s="31">
        <f t="shared" si="61"/>
        <v>96.95</v>
      </c>
      <c r="G264" s="18">
        <f t="shared" si="62"/>
        <v>1066.45</v>
      </c>
      <c r="I264" s="12">
        <v>47.45</v>
      </c>
      <c r="J264" s="12">
        <f t="shared" si="59"/>
        <v>34.31</v>
      </c>
      <c r="K264" s="12">
        <f t="shared" si="58"/>
        <v>75.92</v>
      </c>
    </row>
    <row r="265" spans="1:11" ht="11.25" customHeight="1">
      <c r="A265" s="10" t="s">
        <v>628</v>
      </c>
      <c r="B265" s="11" t="s">
        <v>629</v>
      </c>
      <c r="C265" s="10" t="s">
        <v>18</v>
      </c>
      <c r="D265" s="38">
        <v>2</v>
      </c>
      <c r="E265" s="33">
        <f t="shared" si="60"/>
        <v>237.93</v>
      </c>
      <c r="F265" s="31">
        <f t="shared" si="61"/>
        <v>303.83999999999997</v>
      </c>
      <c r="G265" s="18">
        <f t="shared" si="62"/>
        <v>607.67999999999995</v>
      </c>
      <c r="I265" s="12">
        <v>148.72</v>
      </c>
      <c r="J265" s="12">
        <f t="shared" si="59"/>
        <v>107.52</v>
      </c>
      <c r="K265" s="12">
        <f t="shared" si="58"/>
        <v>237.93</v>
      </c>
    </row>
    <row r="266" spans="1:11" ht="11.25" customHeight="1">
      <c r="A266" s="10" t="s">
        <v>630</v>
      </c>
      <c r="B266" s="11" t="s">
        <v>631</v>
      </c>
      <c r="C266" s="10" t="s">
        <v>29</v>
      </c>
      <c r="D266" s="38">
        <v>61.52</v>
      </c>
      <c r="E266" s="33">
        <f t="shared" si="60"/>
        <v>165.24</v>
      </c>
      <c r="F266" s="31">
        <f t="shared" si="61"/>
        <v>211.01</v>
      </c>
      <c r="G266" s="18">
        <f t="shared" si="62"/>
        <v>12981.34</v>
      </c>
      <c r="I266" s="12">
        <v>103.28</v>
      </c>
      <c r="J266" s="12">
        <f t="shared" si="59"/>
        <v>74.67</v>
      </c>
      <c r="K266" s="12">
        <f t="shared" si="58"/>
        <v>165.24</v>
      </c>
    </row>
    <row r="267" spans="1:11" ht="11.25" customHeight="1">
      <c r="A267" s="10" t="s">
        <v>632</v>
      </c>
      <c r="B267" s="11" t="s">
        <v>633</v>
      </c>
      <c r="C267" s="10" t="s">
        <v>18</v>
      </c>
      <c r="D267" s="38">
        <v>1</v>
      </c>
      <c r="E267" s="33">
        <f t="shared" si="60"/>
        <v>178.09</v>
      </c>
      <c r="F267" s="31">
        <f t="shared" si="61"/>
        <v>227.42</v>
      </c>
      <c r="G267" s="18">
        <f t="shared" si="62"/>
        <v>227.42</v>
      </c>
      <c r="I267" s="12">
        <v>111.32</v>
      </c>
      <c r="J267" s="12">
        <f t="shared" si="59"/>
        <v>80.48</v>
      </c>
      <c r="K267" s="12">
        <f t="shared" si="58"/>
        <v>178.09</v>
      </c>
    </row>
    <row r="268" spans="1:11" ht="45">
      <c r="A268" s="16" t="s">
        <v>634</v>
      </c>
      <c r="B268" s="21" t="s">
        <v>970</v>
      </c>
      <c r="C268" s="16" t="s">
        <v>18</v>
      </c>
      <c r="D268" s="31">
        <v>2</v>
      </c>
      <c r="E268" s="33">
        <f t="shared" si="60"/>
        <v>1726.33</v>
      </c>
      <c r="F268" s="31">
        <f t="shared" si="61"/>
        <v>2204.52</v>
      </c>
      <c r="G268" s="18">
        <f t="shared" si="62"/>
        <v>4409.04</v>
      </c>
      <c r="I268" s="18">
        <v>1079.01</v>
      </c>
      <c r="J268" s="12">
        <f t="shared" si="59"/>
        <v>780.12</v>
      </c>
      <c r="K268" s="12">
        <f t="shared" si="58"/>
        <v>1726.33</v>
      </c>
    </row>
    <row r="269" spans="1:11" ht="11.25" customHeight="1">
      <c r="A269" s="10" t="s">
        <v>635</v>
      </c>
      <c r="B269" s="11" t="s">
        <v>636</v>
      </c>
      <c r="C269" s="10" t="s">
        <v>18</v>
      </c>
      <c r="D269" s="38">
        <v>2</v>
      </c>
      <c r="E269" s="33">
        <f t="shared" si="60"/>
        <v>75.92</v>
      </c>
      <c r="F269" s="31">
        <f t="shared" si="61"/>
        <v>96.95</v>
      </c>
      <c r="G269" s="18">
        <f t="shared" si="62"/>
        <v>193.9</v>
      </c>
      <c r="I269" s="12">
        <v>47.45</v>
      </c>
      <c r="J269" s="12">
        <f t="shared" si="59"/>
        <v>34.31</v>
      </c>
      <c r="K269" s="12">
        <f t="shared" si="58"/>
        <v>75.92</v>
      </c>
    </row>
    <row r="270" spans="1:11" ht="11.25" customHeight="1">
      <c r="A270" s="10" t="s">
        <v>637</v>
      </c>
      <c r="B270" s="11" t="s">
        <v>638</v>
      </c>
      <c r="C270" s="10" t="s">
        <v>18</v>
      </c>
      <c r="D270" s="38">
        <v>4</v>
      </c>
      <c r="E270" s="33">
        <f t="shared" si="60"/>
        <v>205.33</v>
      </c>
      <c r="F270" s="31">
        <f t="shared" si="61"/>
        <v>262.20999999999998</v>
      </c>
      <c r="G270" s="18">
        <f t="shared" si="62"/>
        <v>1048.8399999999999</v>
      </c>
      <c r="I270" s="12">
        <v>128.34</v>
      </c>
      <c r="J270" s="12">
        <f t="shared" si="59"/>
        <v>92.79</v>
      </c>
      <c r="K270" s="12">
        <f t="shared" si="58"/>
        <v>205.33</v>
      </c>
    </row>
    <row r="271" spans="1:11" ht="11.25" customHeight="1">
      <c r="A271" s="10" t="s">
        <v>639</v>
      </c>
      <c r="B271" s="11" t="s">
        <v>640</v>
      </c>
      <c r="C271" s="10" t="s">
        <v>18</v>
      </c>
      <c r="D271" s="38">
        <v>2</v>
      </c>
      <c r="E271" s="33">
        <f t="shared" si="60"/>
        <v>155.38999999999999</v>
      </c>
      <c r="F271" s="31">
        <f t="shared" si="61"/>
        <v>198.43</v>
      </c>
      <c r="G271" s="18">
        <f t="shared" si="62"/>
        <v>396.86</v>
      </c>
      <c r="I271" s="12">
        <v>97.13</v>
      </c>
      <c r="J271" s="12">
        <f t="shared" si="59"/>
        <v>70.22</v>
      </c>
      <c r="K271" s="12">
        <f t="shared" si="58"/>
        <v>155.38999999999999</v>
      </c>
    </row>
    <row r="272" spans="1:11" ht="11.25" customHeight="1">
      <c r="A272" s="10" t="s">
        <v>641</v>
      </c>
      <c r="B272" s="11" t="s">
        <v>642</v>
      </c>
      <c r="C272" s="10" t="s">
        <v>18</v>
      </c>
      <c r="D272" s="38">
        <v>2</v>
      </c>
      <c r="E272" s="33">
        <f t="shared" si="60"/>
        <v>203.28</v>
      </c>
      <c r="F272" s="31">
        <f t="shared" si="61"/>
        <v>259.58999999999997</v>
      </c>
      <c r="G272" s="18">
        <f t="shared" si="62"/>
        <v>519.17999999999995</v>
      </c>
      <c r="I272" s="12">
        <v>127.05</v>
      </c>
      <c r="J272" s="12">
        <f t="shared" ref="J272:J286" si="63">ROUND(I272-(I272*$J$3),2)</f>
        <v>91.86</v>
      </c>
      <c r="K272" s="12">
        <f t="shared" si="58"/>
        <v>203.28</v>
      </c>
    </row>
    <row r="273" spans="1:11" ht="11.25" customHeight="1">
      <c r="A273" s="10" t="s">
        <v>643</v>
      </c>
      <c r="B273" s="11" t="s">
        <v>644</v>
      </c>
      <c r="C273" s="10" t="s">
        <v>18</v>
      </c>
      <c r="D273" s="38">
        <v>1</v>
      </c>
      <c r="E273" s="33">
        <f t="shared" si="60"/>
        <v>494.87</v>
      </c>
      <c r="F273" s="31">
        <f t="shared" si="61"/>
        <v>631.95000000000005</v>
      </c>
      <c r="G273" s="18">
        <f t="shared" si="62"/>
        <v>631.95000000000005</v>
      </c>
      <c r="I273" s="12">
        <v>309.31</v>
      </c>
      <c r="J273" s="12">
        <f t="shared" si="63"/>
        <v>223.63</v>
      </c>
      <c r="K273" s="12">
        <f t="shared" si="58"/>
        <v>494.87</v>
      </c>
    </row>
    <row r="274" spans="1:11" ht="11.25" customHeight="1">
      <c r="A274" s="10" t="s">
        <v>645</v>
      </c>
      <c r="B274" s="11" t="s">
        <v>646</v>
      </c>
      <c r="C274" s="10" t="s">
        <v>18</v>
      </c>
      <c r="D274" s="38">
        <v>2</v>
      </c>
      <c r="E274" s="33">
        <f t="shared" si="60"/>
        <v>403.52</v>
      </c>
      <c r="F274" s="31">
        <f t="shared" si="61"/>
        <v>515.29999999999995</v>
      </c>
      <c r="G274" s="18">
        <f t="shared" si="62"/>
        <v>1030.5999999999999</v>
      </c>
      <c r="I274" s="12">
        <v>252.21</v>
      </c>
      <c r="J274" s="12">
        <f t="shared" si="63"/>
        <v>182.35</v>
      </c>
      <c r="K274" s="12">
        <f t="shared" si="58"/>
        <v>403.52</v>
      </c>
    </row>
    <row r="275" spans="1:11" ht="11.25" customHeight="1">
      <c r="A275" s="10" t="s">
        <v>647</v>
      </c>
      <c r="B275" s="11" t="s">
        <v>648</v>
      </c>
      <c r="C275" s="10" t="s">
        <v>18</v>
      </c>
      <c r="D275" s="38">
        <v>1</v>
      </c>
      <c r="E275" s="33">
        <f t="shared" si="60"/>
        <v>782.81</v>
      </c>
      <c r="F275" s="31">
        <f t="shared" si="61"/>
        <v>999.65</v>
      </c>
      <c r="G275" s="18">
        <f t="shared" si="62"/>
        <v>999.65</v>
      </c>
      <c r="I275" s="12">
        <v>489.28</v>
      </c>
      <c r="J275" s="12">
        <f t="shared" si="63"/>
        <v>353.75</v>
      </c>
      <c r="K275" s="12">
        <f t="shared" si="58"/>
        <v>782.81</v>
      </c>
    </row>
    <row r="276" spans="1:11" ht="11.25" customHeight="1">
      <c r="A276" s="10" t="s">
        <v>649</v>
      </c>
      <c r="B276" s="11" t="s">
        <v>650</v>
      </c>
      <c r="C276" s="10" t="s">
        <v>18</v>
      </c>
      <c r="D276" s="38">
        <v>1</v>
      </c>
      <c r="E276" s="33">
        <f t="shared" si="60"/>
        <v>488.7</v>
      </c>
      <c r="F276" s="31">
        <f t="shared" si="61"/>
        <v>624.07000000000005</v>
      </c>
      <c r="G276" s="18">
        <f t="shared" si="62"/>
        <v>624.07000000000005</v>
      </c>
      <c r="I276" s="12">
        <v>305.45</v>
      </c>
      <c r="J276" s="12">
        <f t="shared" si="63"/>
        <v>220.84</v>
      </c>
      <c r="K276" s="12">
        <f t="shared" si="58"/>
        <v>488.7</v>
      </c>
    </row>
    <row r="277" spans="1:11" ht="11.25" customHeight="1">
      <c r="A277" s="10" t="s">
        <v>651</v>
      </c>
      <c r="B277" s="11" t="s">
        <v>652</v>
      </c>
      <c r="C277" s="10" t="s">
        <v>18</v>
      </c>
      <c r="D277" s="38">
        <v>5</v>
      </c>
      <c r="E277" s="33">
        <f t="shared" si="60"/>
        <v>375.29</v>
      </c>
      <c r="F277" s="31">
        <f t="shared" si="61"/>
        <v>479.25</v>
      </c>
      <c r="G277" s="18">
        <f t="shared" si="62"/>
        <v>2396.25</v>
      </c>
      <c r="I277" s="12">
        <v>234.57</v>
      </c>
      <c r="J277" s="12">
        <f t="shared" si="63"/>
        <v>169.59</v>
      </c>
      <c r="K277" s="12">
        <f t="shared" si="58"/>
        <v>375.29</v>
      </c>
    </row>
    <row r="278" spans="1:11" ht="11.25" customHeight="1">
      <c r="A278" s="10" t="s">
        <v>653</v>
      </c>
      <c r="B278" s="11" t="s">
        <v>654</v>
      </c>
      <c r="C278" s="10" t="s">
        <v>18</v>
      </c>
      <c r="D278" s="38">
        <v>2</v>
      </c>
      <c r="E278" s="33">
        <f t="shared" si="60"/>
        <v>548.98</v>
      </c>
      <c r="F278" s="31">
        <f t="shared" si="61"/>
        <v>701.05</v>
      </c>
      <c r="G278" s="18">
        <f t="shared" si="62"/>
        <v>1402.1</v>
      </c>
      <c r="I278" s="12">
        <v>343.13</v>
      </c>
      <c r="J278" s="12">
        <f t="shared" si="63"/>
        <v>248.08</v>
      </c>
      <c r="K278" s="12">
        <f t="shared" si="58"/>
        <v>548.98</v>
      </c>
    </row>
    <row r="279" spans="1:11" ht="11.25" customHeight="1">
      <c r="A279" s="10" t="s">
        <v>655</v>
      </c>
      <c r="B279" s="11" t="s">
        <v>656</v>
      </c>
      <c r="C279" s="10" t="s">
        <v>18</v>
      </c>
      <c r="D279" s="38">
        <v>20</v>
      </c>
      <c r="E279" s="33">
        <f t="shared" si="60"/>
        <v>537.49</v>
      </c>
      <c r="F279" s="31">
        <f t="shared" si="61"/>
        <v>686.37</v>
      </c>
      <c r="G279" s="18">
        <f t="shared" si="62"/>
        <v>13727.4</v>
      </c>
      <c r="I279" s="12">
        <v>335.95</v>
      </c>
      <c r="J279" s="12">
        <f t="shared" si="63"/>
        <v>242.89</v>
      </c>
      <c r="K279" s="12">
        <f t="shared" si="58"/>
        <v>537.49</v>
      </c>
    </row>
    <row r="280" spans="1:11" ht="11.25" customHeight="1">
      <c r="A280" s="10" t="s">
        <v>657</v>
      </c>
      <c r="B280" s="11" t="s">
        <v>658</v>
      </c>
      <c r="C280" s="10" t="s">
        <v>15</v>
      </c>
      <c r="D280" s="38">
        <v>6</v>
      </c>
      <c r="E280" s="33">
        <f t="shared" si="60"/>
        <v>33.24</v>
      </c>
      <c r="F280" s="31">
        <f t="shared" si="61"/>
        <v>42.45</v>
      </c>
      <c r="G280" s="18">
        <f t="shared" si="62"/>
        <v>254.7</v>
      </c>
      <c r="I280" s="12">
        <v>20.78</v>
      </c>
      <c r="J280" s="12">
        <f t="shared" si="63"/>
        <v>15.02</v>
      </c>
      <c r="K280" s="12">
        <f t="shared" si="58"/>
        <v>33.24</v>
      </c>
    </row>
    <row r="281" spans="1:11" ht="11.25" customHeight="1">
      <c r="A281" s="10" t="s">
        <v>659</v>
      </c>
      <c r="B281" s="11" t="s">
        <v>660</v>
      </c>
      <c r="C281" s="10" t="s">
        <v>15</v>
      </c>
      <c r="D281" s="38">
        <v>2</v>
      </c>
      <c r="E281" s="33">
        <f t="shared" si="60"/>
        <v>33.24</v>
      </c>
      <c r="F281" s="31">
        <f t="shared" si="61"/>
        <v>42.45</v>
      </c>
      <c r="G281" s="18">
        <f t="shared" si="62"/>
        <v>84.9</v>
      </c>
      <c r="I281" s="12">
        <v>20.78</v>
      </c>
      <c r="J281" s="12">
        <f t="shared" si="63"/>
        <v>15.02</v>
      </c>
      <c r="K281" s="12">
        <f t="shared" si="58"/>
        <v>33.24</v>
      </c>
    </row>
    <row r="282" spans="1:11" ht="11.25" customHeight="1">
      <c r="A282" s="10" t="s">
        <v>661</v>
      </c>
      <c r="B282" s="11" t="s">
        <v>662</v>
      </c>
      <c r="C282" s="10" t="s">
        <v>18</v>
      </c>
      <c r="D282" s="38">
        <v>2</v>
      </c>
      <c r="E282" s="33">
        <f t="shared" si="60"/>
        <v>5931.01</v>
      </c>
      <c r="F282" s="31">
        <f t="shared" si="61"/>
        <v>7573.9</v>
      </c>
      <c r="G282" s="18">
        <f t="shared" si="62"/>
        <v>15147.8</v>
      </c>
      <c r="I282" s="13">
        <v>3707.05</v>
      </c>
      <c r="J282" s="12">
        <f t="shared" si="63"/>
        <v>2680.2</v>
      </c>
      <c r="K282" s="12">
        <f t="shared" si="58"/>
        <v>5931.01</v>
      </c>
    </row>
    <row r="283" spans="1:11" ht="11.25" customHeight="1">
      <c r="A283" s="10" t="s">
        <v>663</v>
      </c>
      <c r="B283" s="11" t="s">
        <v>664</v>
      </c>
      <c r="C283" s="10" t="s">
        <v>18</v>
      </c>
      <c r="D283" s="38">
        <v>2</v>
      </c>
      <c r="E283" s="33">
        <f t="shared" si="60"/>
        <v>24.23</v>
      </c>
      <c r="F283" s="31">
        <f t="shared" si="61"/>
        <v>30.94</v>
      </c>
      <c r="G283" s="18">
        <f t="shared" si="62"/>
        <v>61.88</v>
      </c>
      <c r="I283" s="12">
        <v>15.15</v>
      </c>
      <c r="J283" s="12">
        <f t="shared" si="63"/>
        <v>10.95</v>
      </c>
      <c r="K283" s="12">
        <f t="shared" si="58"/>
        <v>24.23</v>
      </c>
    </row>
    <row r="284" spans="1:11" ht="11.25" customHeight="1">
      <c r="A284" s="10" t="s">
        <v>665</v>
      </c>
      <c r="B284" s="11" t="s">
        <v>666</v>
      </c>
      <c r="C284" s="10" t="s">
        <v>18</v>
      </c>
      <c r="D284" s="38">
        <v>11</v>
      </c>
      <c r="E284" s="33">
        <f t="shared" si="60"/>
        <v>29.94</v>
      </c>
      <c r="F284" s="31">
        <f t="shared" si="61"/>
        <v>38.229999999999997</v>
      </c>
      <c r="G284" s="18">
        <f t="shared" si="62"/>
        <v>420.53</v>
      </c>
      <c r="I284" s="12">
        <v>18.71</v>
      </c>
      <c r="J284" s="12">
        <f t="shared" si="63"/>
        <v>13.53</v>
      </c>
      <c r="K284" s="12">
        <f t="shared" si="58"/>
        <v>29.94</v>
      </c>
    </row>
    <row r="285" spans="1:11" ht="11.25" customHeight="1">
      <c r="A285" s="10" t="s">
        <v>667</v>
      </c>
      <c r="B285" s="11" t="s">
        <v>668</v>
      </c>
      <c r="C285" s="10" t="s">
        <v>18</v>
      </c>
      <c r="D285" s="38">
        <v>3</v>
      </c>
      <c r="E285" s="33">
        <f t="shared" si="60"/>
        <v>29.94</v>
      </c>
      <c r="F285" s="31">
        <f t="shared" si="61"/>
        <v>38.229999999999997</v>
      </c>
      <c r="G285" s="18">
        <f t="shared" si="62"/>
        <v>114.69</v>
      </c>
      <c r="I285" s="12">
        <v>18.71</v>
      </c>
      <c r="J285" s="12">
        <f t="shared" si="63"/>
        <v>13.53</v>
      </c>
      <c r="K285" s="12">
        <f t="shared" si="58"/>
        <v>29.94</v>
      </c>
    </row>
    <row r="286" spans="1:11" ht="11.25" customHeight="1">
      <c r="A286" s="10" t="s">
        <v>669</v>
      </c>
      <c r="B286" s="11" t="s">
        <v>670</v>
      </c>
      <c r="C286" s="10" t="s">
        <v>18</v>
      </c>
      <c r="D286" s="38">
        <v>6</v>
      </c>
      <c r="E286" s="33">
        <f t="shared" si="60"/>
        <v>24.23</v>
      </c>
      <c r="F286" s="31">
        <f t="shared" si="61"/>
        <v>30.94</v>
      </c>
      <c r="G286" s="18">
        <f t="shared" si="62"/>
        <v>185.64</v>
      </c>
      <c r="I286" s="12">
        <v>15.15</v>
      </c>
      <c r="J286" s="12">
        <f t="shared" si="63"/>
        <v>10.95</v>
      </c>
      <c r="K286" s="12">
        <f t="shared" si="58"/>
        <v>24.23</v>
      </c>
    </row>
    <row r="287" spans="1:11" ht="9.9499999999999993" customHeight="1">
      <c r="A287" s="14"/>
      <c r="B287" s="14"/>
      <c r="C287" s="14"/>
      <c r="D287" s="39"/>
      <c r="E287" s="32"/>
      <c r="F287" s="32"/>
      <c r="G287" s="26"/>
      <c r="I287" s="14"/>
      <c r="J287" s="12"/>
      <c r="K287" s="12"/>
    </row>
    <row r="288" spans="1:11" ht="12.75" customHeight="1">
      <c r="A288" s="7" t="s">
        <v>671</v>
      </c>
      <c r="B288" s="8" t="s">
        <v>672</v>
      </c>
      <c r="C288" s="9"/>
      <c r="D288" s="30"/>
      <c r="E288" s="30"/>
      <c r="F288" s="30"/>
      <c r="G288" s="46">
        <f>SUM(G289:G342)</f>
        <v>169002.43</v>
      </c>
      <c r="I288" s="9"/>
      <c r="J288" s="12"/>
      <c r="K288" s="12"/>
    </row>
    <row r="289" spans="1:11" ht="11.25" customHeight="1">
      <c r="A289" s="14"/>
      <c r="B289" s="4" t="s">
        <v>673</v>
      </c>
      <c r="C289" s="14"/>
      <c r="D289" s="39"/>
      <c r="E289" s="34"/>
      <c r="F289" s="34"/>
      <c r="G289" s="26"/>
      <c r="I289" s="15" t="s">
        <v>68</v>
      </c>
      <c r="J289" s="12"/>
      <c r="K289" s="12"/>
    </row>
    <row r="290" spans="1:11" ht="22.5" customHeight="1">
      <c r="A290" s="10" t="s">
        <v>674</v>
      </c>
      <c r="B290" s="2" t="s">
        <v>675</v>
      </c>
      <c r="C290" s="10" t="s">
        <v>18</v>
      </c>
      <c r="D290" s="38">
        <v>3</v>
      </c>
      <c r="E290" s="33">
        <f>K290</f>
        <v>637.03</v>
      </c>
      <c r="F290" s="31">
        <f t="shared" ref="F290:F342" si="64">ROUND(E290+(E290*$J$3),2)</f>
        <v>813.49</v>
      </c>
      <c r="G290" s="18">
        <f t="shared" ref="G290:G342" si="65">ROUND(F290*D290,2)</f>
        <v>2440.4699999999998</v>
      </c>
      <c r="I290" s="12">
        <v>398.16</v>
      </c>
      <c r="J290" s="12">
        <f t="shared" ref="J290:J305" si="66">ROUND(I290-(I290*$J$3),2)</f>
        <v>287.87</v>
      </c>
      <c r="K290" s="12">
        <f t="shared" si="58"/>
        <v>637.03</v>
      </c>
    </row>
    <row r="291" spans="1:11" ht="22.5" customHeight="1">
      <c r="A291" s="10" t="s">
        <v>676</v>
      </c>
      <c r="B291" s="2" t="s">
        <v>677</v>
      </c>
      <c r="C291" s="10" t="s">
        <v>18</v>
      </c>
      <c r="D291" s="38">
        <v>1</v>
      </c>
      <c r="E291" s="33">
        <f>K291</f>
        <v>704.9</v>
      </c>
      <c r="F291" s="31">
        <f t="shared" si="64"/>
        <v>900.16</v>
      </c>
      <c r="G291" s="18">
        <f t="shared" si="65"/>
        <v>900.16</v>
      </c>
      <c r="I291" s="12">
        <v>440.58</v>
      </c>
      <c r="J291" s="12">
        <f t="shared" si="66"/>
        <v>318.54000000000002</v>
      </c>
      <c r="K291" s="12">
        <f t="shared" si="58"/>
        <v>704.9</v>
      </c>
    </row>
    <row r="292" spans="1:11" ht="22.5" customHeight="1">
      <c r="A292" s="10" t="s">
        <v>678</v>
      </c>
      <c r="B292" s="2" t="s">
        <v>679</v>
      </c>
      <c r="C292" s="10" t="s">
        <v>18</v>
      </c>
      <c r="D292" s="38">
        <v>2</v>
      </c>
      <c r="E292" s="33">
        <f>K292</f>
        <v>1037.03</v>
      </c>
      <c r="F292" s="31">
        <f t="shared" si="64"/>
        <v>1324.29</v>
      </c>
      <c r="G292" s="18">
        <f t="shared" si="65"/>
        <v>2648.58</v>
      </c>
      <c r="I292" s="12">
        <v>648.17999999999995</v>
      </c>
      <c r="J292" s="12">
        <f t="shared" si="66"/>
        <v>468.63</v>
      </c>
      <c r="K292" s="12">
        <f t="shared" si="58"/>
        <v>1037.03</v>
      </c>
    </row>
    <row r="293" spans="1:11" ht="22.5" customHeight="1">
      <c r="A293" s="10" t="s">
        <v>680</v>
      </c>
      <c r="B293" s="2" t="s">
        <v>681</v>
      </c>
      <c r="C293" s="10" t="s">
        <v>18</v>
      </c>
      <c r="D293" s="38">
        <v>1</v>
      </c>
      <c r="E293" s="33">
        <f>K293</f>
        <v>1119.1099999999999</v>
      </c>
      <c r="F293" s="31">
        <f t="shared" si="64"/>
        <v>1429.1</v>
      </c>
      <c r="G293" s="18">
        <f t="shared" si="65"/>
        <v>1429.1</v>
      </c>
      <c r="I293" s="12">
        <v>699.48</v>
      </c>
      <c r="J293" s="12">
        <f t="shared" si="66"/>
        <v>505.72</v>
      </c>
      <c r="K293" s="12">
        <f t="shared" si="58"/>
        <v>1119.1099999999999</v>
      </c>
    </row>
    <row r="294" spans="1:11" ht="11.25" customHeight="1">
      <c r="A294" s="10" t="s">
        <v>682</v>
      </c>
      <c r="B294" s="11" t="s">
        <v>683</v>
      </c>
      <c r="C294" s="10" t="s">
        <v>18</v>
      </c>
      <c r="D294" s="38">
        <v>1</v>
      </c>
      <c r="E294" s="33">
        <f>K294</f>
        <v>1170.6199999999999</v>
      </c>
      <c r="F294" s="31">
        <f t="shared" si="64"/>
        <v>1494.88</v>
      </c>
      <c r="G294" s="18">
        <f t="shared" si="65"/>
        <v>1494.88</v>
      </c>
      <c r="I294" s="12">
        <v>731.68</v>
      </c>
      <c r="J294" s="12">
        <f t="shared" si="66"/>
        <v>529</v>
      </c>
      <c r="K294" s="12">
        <f t="shared" si="58"/>
        <v>1170.6199999999999</v>
      </c>
    </row>
    <row r="295" spans="1:11" ht="11.25" customHeight="1">
      <c r="A295" s="14"/>
      <c r="B295" s="4" t="s">
        <v>684</v>
      </c>
      <c r="C295" s="14"/>
      <c r="D295" s="39"/>
      <c r="E295" s="33"/>
      <c r="F295" s="31"/>
      <c r="G295" s="18"/>
      <c r="I295" s="15" t="s">
        <v>68</v>
      </c>
      <c r="J295" s="12"/>
      <c r="K295" s="12"/>
    </row>
    <row r="296" spans="1:11" ht="11.25" customHeight="1">
      <c r="A296" s="10" t="s">
        <v>685</v>
      </c>
      <c r="B296" s="11" t="s">
        <v>686</v>
      </c>
      <c r="C296" s="10" t="s">
        <v>18</v>
      </c>
      <c r="D296" s="38">
        <v>38</v>
      </c>
      <c r="E296" s="33">
        <f t="shared" ref="E296:E306" si="67">K296</f>
        <v>20.6</v>
      </c>
      <c r="F296" s="31">
        <f t="shared" si="64"/>
        <v>26.31</v>
      </c>
      <c r="G296" s="18">
        <f t="shared" si="65"/>
        <v>999.78</v>
      </c>
      <c r="I296" s="12">
        <v>12.87</v>
      </c>
      <c r="J296" s="12">
        <f t="shared" si="66"/>
        <v>9.31</v>
      </c>
      <c r="K296" s="12">
        <f t="shared" si="58"/>
        <v>20.6</v>
      </c>
    </row>
    <row r="297" spans="1:11" ht="11.25" customHeight="1">
      <c r="A297" s="10" t="s">
        <v>687</v>
      </c>
      <c r="B297" s="11" t="s">
        <v>688</v>
      </c>
      <c r="C297" s="10" t="s">
        <v>18</v>
      </c>
      <c r="D297" s="38">
        <v>26</v>
      </c>
      <c r="E297" s="33">
        <f t="shared" si="67"/>
        <v>20.6</v>
      </c>
      <c r="F297" s="31">
        <f t="shared" si="64"/>
        <v>26.31</v>
      </c>
      <c r="G297" s="18">
        <f t="shared" si="65"/>
        <v>684.06</v>
      </c>
      <c r="I297" s="12">
        <v>12.87</v>
      </c>
      <c r="J297" s="12">
        <f t="shared" si="66"/>
        <v>9.31</v>
      </c>
      <c r="K297" s="12">
        <f t="shared" si="58"/>
        <v>20.6</v>
      </c>
    </row>
    <row r="298" spans="1:11" ht="11.25" customHeight="1">
      <c r="A298" s="10" t="s">
        <v>689</v>
      </c>
      <c r="B298" s="11" t="s">
        <v>690</v>
      </c>
      <c r="C298" s="10" t="s">
        <v>18</v>
      </c>
      <c r="D298" s="38">
        <v>4</v>
      </c>
      <c r="E298" s="33">
        <f t="shared" si="67"/>
        <v>20.6</v>
      </c>
      <c r="F298" s="31">
        <f t="shared" si="64"/>
        <v>26.31</v>
      </c>
      <c r="G298" s="18">
        <f t="shared" si="65"/>
        <v>105.24</v>
      </c>
      <c r="I298" s="12">
        <v>12.87</v>
      </c>
      <c r="J298" s="12">
        <f t="shared" si="66"/>
        <v>9.31</v>
      </c>
      <c r="K298" s="12">
        <f t="shared" si="58"/>
        <v>20.6</v>
      </c>
    </row>
    <row r="299" spans="1:11" ht="11.25" customHeight="1">
      <c r="A299" s="10" t="s">
        <v>691</v>
      </c>
      <c r="B299" s="11" t="s">
        <v>692</v>
      </c>
      <c r="C299" s="10" t="s">
        <v>18</v>
      </c>
      <c r="D299" s="38">
        <v>4</v>
      </c>
      <c r="E299" s="33">
        <f t="shared" si="67"/>
        <v>134.74</v>
      </c>
      <c r="F299" s="31">
        <f t="shared" si="64"/>
        <v>172.06</v>
      </c>
      <c r="G299" s="18">
        <f t="shared" si="65"/>
        <v>688.24</v>
      </c>
      <c r="I299" s="12">
        <v>84.22</v>
      </c>
      <c r="J299" s="12">
        <f t="shared" si="66"/>
        <v>60.89</v>
      </c>
      <c r="K299" s="12">
        <f t="shared" si="58"/>
        <v>134.74</v>
      </c>
    </row>
    <row r="300" spans="1:11" ht="11.25" customHeight="1">
      <c r="A300" s="10" t="s">
        <v>693</v>
      </c>
      <c r="B300" s="11" t="s">
        <v>694</v>
      </c>
      <c r="C300" s="10" t="s">
        <v>18</v>
      </c>
      <c r="D300" s="38">
        <v>4</v>
      </c>
      <c r="E300" s="33">
        <f t="shared" si="67"/>
        <v>134.74</v>
      </c>
      <c r="F300" s="31">
        <f t="shared" si="64"/>
        <v>172.06</v>
      </c>
      <c r="G300" s="18">
        <f t="shared" si="65"/>
        <v>688.24</v>
      </c>
      <c r="I300" s="12">
        <v>84.22</v>
      </c>
      <c r="J300" s="12">
        <f t="shared" si="66"/>
        <v>60.89</v>
      </c>
      <c r="K300" s="12">
        <f t="shared" si="58"/>
        <v>134.74</v>
      </c>
    </row>
    <row r="301" spans="1:11" ht="11.25" customHeight="1">
      <c r="A301" s="10" t="s">
        <v>695</v>
      </c>
      <c r="B301" s="11" t="s">
        <v>696</v>
      </c>
      <c r="C301" s="10" t="s">
        <v>18</v>
      </c>
      <c r="D301" s="38">
        <v>2</v>
      </c>
      <c r="E301" s="33">
        <f t="shared" si="67"/>
        <v>180.73</v>
      </c>
      <c r="F301" s="31">
        <f t="shared" si="64"/>
        <v>230.79</v>
      </c>
      <c r="G301" s="18">
        <f t="shared" si="65"/>
        <v>461.58</v>
      </c>
      <c r="I301" s="12">
        <v>112.96</v>
      </c>
      <c r="J301" s="12">
        <f t="shared" si="66"/>
        <v>81.67</v>
      </c>
      <c r="K301" s="12">
        <f t="shared" si="58"/>
        <v>180.73</v>
      </c>
    </row>
    <row r="302" spans="1:11" ht="11.25" customHeight="1">
      <c r="A302" s="10" t="s">
        <v>697</v>
      </c>
      <c r="B302" s="11" t="s">
        <v>698</v>
      </c>
      <c r="C302" s="10" t="s">
        <v>18</v>
      </c>
      <c r="D302" s="38">
        <v>1</v>
      </c>
      <c r="E302" s="33">
        <f t="shared" si="67"/>
        <v>517.84</v>
      </c>
      <c r="F302" s="31">
        <f t="shared" si="64"/>
        <v>661.28</v>
      </c>
      <c r="G302" s="18">
        <f t="shared" si="65"/>
        <v>661.28</v>
      </c>
      <c r="I302" s="12">
        <v>323.66000000000003</v>
      </c>
      <c r="J302" s="12">
        <f t="shared" si="66"/>
        <v>234.01</v>
      </c>
      <c r="K302" s="12">
        <f t="shared" si="58"/>
        <v>517.84</v>
      </c>
    </row>
    <row r="303" spans="1:11" ht="11.25" customHeight="1">
      <c r="A303" s="10" t="s">
        <v>699</v>
      </c>
      <c r="B303" s="11" t="s">
        <v>700</v>
      </c>
      <c r="C303" s="10" t="s">
        <v>18</v>
      </c>
      <c r="D303" s="38">
        <v>1</v>
      </c>
      <c r="E303" s="33">
        <f t="shared" si="67"/>
        <v>517.84</v>
      </c>
      <c r="F303" s="31">
        <f t="shared" si="64"/>
        <v>661.28</v>
      </c>
      <c r="G303" s="18">
        <f t="shared" si="65"/>
        <v>661.28</v>
      </c>
      <c r="I303" s="12">
        <v>323.66000000000003</v>
      </c>
      <c r="J303" s="12">
        <f t="shared" si="66"/>
        <v>234.01</v>
      </c>
      <c r="K303" s="12">
        <f t="shared" si="58"/>
        <v>517.84</v>
      </c>
    </row>
    <row r="304" spans="1:11" ht="11.25" customHeight="1">
      <c r="A304" s="10" t="s">
        <v>701</v>
      </c>
      <c r="B304" s="11" t="s">
        <v>702</v>
      </c>
      <c r="C304" s="10" t="s">
        <v>18</v>
      </c>
      <c r="D304" s="38">
        <v>4</v>
      </c>
      <c r="E304" s="33">
        <f t="shared" si="67"/>
        <v>217.86</v>
      </c>
      <c r="F304" s="31">
        <f t="shared" si="64"/>
        <v>278.20999999999998</v>
      </c>
      <c r="G304" s="18">
        <f t="shared" si="65"/>
        <v>1112.8399999999999</v>
      </c>
      <c r="I304" s="12">
        <v>136.16999999999999</v>
      </c>
      <c r="J304" s="12">
        <f t="shared" si="66"/>
        <v>98.45</v>
      </c>
      <c r="K304" s="12">
        <f t="shared" ref="K304:K365" si="68">ROUND(J304+(J304*$K$3),2)</f>
        <v>217.86</v>
      </c>
    </row>
    <row r="305" spans="1:11" ht="11.25" customHeight="1">
      <c r="A305" s="10" t="s">
        <v>703</v>
      </c>
      <c r="B305" s="11" t="s">
        <v>704</v>
      </c>
      <c r="C305" s="10" t="s">
        <v>18</v>
      </c>
      <c r="D305" s="38">
        <v>22</v>
      </c>
      <c r="E305" s="33">
        <f t="shared" si="67"/>
        <v>217.86</v>
      </c>
      <c r="F305" s="31">
        <f t="shared" si="64"/>
        <v>278.20999999999998</v>
      </c>
      <c r="G305" s="18">
        <f t="shared" si="65"/>
        <v>6120.62</v>
      </c>
      <c r="I305" s="12">
        <v>136.16999999999999</v>
      </c>
      <c r="J305" s="12">
        <f t="shared" si="66"/>
        <v>98.45</v>
      </c>
      <c r="K305" s="12">
        <f t="shared" si="68"/>
        <v>217.86</v>
      </c>
    </row>
    <row r="306" spans="1:11" ht="11.25" customHeight="1">
      <c r="A306" s="10" t="s">
        <v>705</v>
      </c>
      <c r="B306" s="11" t="s">
        <v>706</v>
      </c>
      <c r="C306" s="10" t="s">
        <v>18</v>
      </c>
      <c r="D306" s="38">
        <v>4</v>
      </c>
      <c r="E306" s="33">
        <f t="shared" si="67"/>
        <v>217.86</v>
      </c>
      <c r="F306" s="31">
        <f t="shared" si="64"/>
        <v>278.20999999999998</v>
      </c>
      <c r="G306" s="18">
        <f t="shared" si="65"/>
        <v>1112.8399999999999</v>
      </c>
      <c r="I306" s="12">
        <v>136.16999999999999</v>
      </c>
      <c r="J306" s="12">
        <f t="shared" ref="J306:J321" si="69">ROUND(I306-(I306*$J$3),2)</f>
        <v>98.45</v>
      </c>
      <c r="K306" s="12">
        <f t="shared" si="68"/>
        <v>217.86</v>
      </c>
    </row>
    <row r="307" spans="1:11" ht="11.25" customHeight="1">
      <c r="A307" s="14"/>
      <c r="B307" s="4" t="s">
        <v>707</v>
      </c>
      <c r="C307" s="14"/>
      <c r="D307" s="39"/>
      <c r="E307" s="33"/>
      <c r="F307" s="31">
        <f t="shared" si="64"/>
        <v>0</v>
      </c>
      <c r="G307" s="18">
        <f t="shared" si="65"/>
        <v>0</v>
      </c>
      <c r="I307" s="15" t="s">
        <v>68</v>
      </c>
      <c r="J307" s="12"/>
      <c r="K307" s="12"/>
    </row>
    <row r="308" spans="1:11" ht="11.25" customHeight="1">
      <c r="A308" s="10" t="s">
        <v>708</v>
      </c>
      <c r="B308" s="11" t="s">
        <v>709</v>
      </c>
      <c r="C308" s="10" t="s">
        <v>29</v>
      </c>
      <c r="D308" s="38">
        <v>758.8</v>
      </c>
      <c r="E308" s="33">
        <f t="shared" ref="E308:E315" si="70">K308</f>
        <v>9.2100000000000009</v>
      </c>
      <c r="F308" s="31">
        <f t="shared" si="64"/>
        <v>11.76</v>
      </c>
      <c r="G308" s="18">
        <f t="shared" si="65"/>
        <v>8923.49</v>
      </c>
      <c r="I308" s="12">
        <v>5.75</v>
      </c>
      <c r="J308" s="12">
        <f t="shared" si="69"/>
        <v>4.16</v>
      </c>
      <c r="K308" s="12">
        <f t="shared" si="68"/>
        <v>9.2100000000000009</v>
      </c>
    </row>
    <row r="309" spans="1:11" ht="11.25" customHeight="1">
      <c r="A309" s="10" t="s">
        <v>710</v>
      </c>
      <c r="B309" s="11" t="s">
        <v>711</v>
      </c>
      <c r="C309" s="10" t="s">
        <v>29</v>
      </c>
      <c r="D309" s="38">
        <v>12.1</v>
      </c>
      <c r="E309" s="33">
        <f t="shared" si="70"/>
        <v>11.66</v>
      </c>
      <c r="F309" s="31">
        <f t="shared" si="64"/>
        <v>14.89</v>
      </c>
      <c r="G309" s="18">
        <f t="shared" si="65"/>
        <v>180.17</v>
      </c>
      <c r="I309" s="12">
        <v>7.29</v>
      </c>
      <c r="J309" s="12">
        <f t="shared" si="69"/>
        <v>5.27</v>
      </c>
      <c r="K309" s="12">
        <f t="shared" si="68"/>
        <v>11.66</v>
      </c>
    </row>
    <row r="310" spans="1:11" ht="11.25" customHeight="1">
      <c r="A310" s="10" t="s">
        <v>712</v>
      </c>
      <c r="B310" s="11" t="s">
        <v>713</v>
      </c>
      <c r="C310" s="10" t="s">
        <v>29</v>
      </c>
      <c r="D310" s="38">
        <v>187.5</v>
      </c>
      <c r="E310" s="33">
        <f t="shared" si="70"/>
        <v>16.02</v>
      </c>
      <c r="F310" s="31">
        <f t="shared" si="64"/>
        <v>20.46</v>
      </c>
      <c r="G310" s="18">
        <f t="shared" si="65"/>
        <v>3836.25</v>
      </c>
      <c r="I310" s="12">
        <v>10.02</v>
      </c>
      <c r="J310" s="12">
        <f t="shared" si="69"/>
        <v>7.24</v>
      </c>
      <c r="K310" s="12">
        <f t="shared" si="68"/>
        <v>16.02</v>
      </c>
    </row>
    <row r="311" spans="1:11" ht="11.25" customHeight="1">
      <c r="A311" s="10" t="s">
        <v>714</v>
      </c>
      <c r="B311" s="11" t="s">
        <v>715</v>
      </c>
      <c r="C311" s="10" t="s">
        <v>29</v>
      </c>
      <c r="D311" s="38">
        <v>6.6</v>
      </c>
      <c r="E311" s="33">
        <f t="shared" si="70"/>
        <v>42.89</v>
      </c>
      <c r="F311" s="31">
        <f t="shared" si="64"/>
        <v>54.77</v>
      </c>
      <c r="G311" s="18">
        <f t="shared" si="65"/>
        <v>361.48</v>
      </c>
      <c r="I311" s="12">
        <v>26.8</v>
      </c>
      <c r="J311" s="12">
        <f t="shared" si="69"/>
        <v>19.38</v>
      </c>
      <c r="K311" s="12">
        <f t="shared" si="68"/>
        <v>42.89</v>
      </c>
    </row>
    <row r="312" spans="1:11" ht="11.25" customHeight="1">
      <c r="A312" s="10" t="s">
        <v>716</v>
      </c>
      <c r="B312" s="11" t="s">
        <v>717</v>
      </c>
      <c r="C312" s="10" t="s">
        <v>29</v>
      </c>
      <c r="D312" s="38">
        <v>55.2</v>
      </c>
      <c r="E312" s="33">
        <f t="shared" si="70"/>
        <v>68.89</v>
      </c>
      <c r="F312" s="31">
        <f t="shared" si="64"/>
        <v>87.97</v>
      </c>
      <c r="G312" s="18">
        <f t="shared" si="65"/>
        <v>4855.9399999999996</v>
      </c>
      <c r="I312" s="12">
        <v>43.05</v>
      </c>
      <c r="J312" s="12">
        <f t="shared" si="69"/>
        <v>31.13</v>
      </c>
      <c r="K312" s="12">
        <f t="shared" si="68"/>
        <v>68.89</v>
      </c>
    </row>
    <row r="313" spans="1:11" ht="11.25" customHeight="1">
      <c r="A313" s="10" t="s">
        <v>718</v>
      </c>
      <c r="B313" s="11" t="s">
        <v>719</v>
      </c>
      <c r="C313" s="10" t="s">
        <v>18</v>
      </c>
      <c r="D313" s="38">
        <v>16</v>
      </c>
      <c r="E313" s="33">
        <f t="shared" si="70"/>
        <v>91.11</v>
      </c>
      <c r="F313" s="31">
        <f t="shared" si="64"/>
        <v>116.35</v>
      </c>
      <c r="G313" s="18">
        <f t="shared" si="65"/>
        <v>1861.6</v>
      </c>
      <c r="I313" s="12">
        <v>56.94</v>
      </c>
      <c r="J313" s="12">
        <f t="shared" si="69"/>
        <v>41.17</v>
      </c>
      <c r="K313" s="12">
        <f t="shared" si="68"/>
        <v>91.11</v>
      </c>
    </row>
    <row r="314" spans="1:11" ht="11.25" customHeight="1">
      <c r="A314" s="10" t="s">
        <v>720</v>
      </c>
      <c r="B314" s="11" t="s">
        <v>721</v>
      </c>
      <c r="C314" s="10" t="s">
        <v>18</v>
      </c>
      <c r="D314" s="38">
        <v>118</v>
      </c>
      <c r="E314" s="33">
        <f t="shared" si="70"/>
        <v>12.08</v>
      </c>
      <c r="F314" s="31">
        <f t="shared" si="64"/>
        <v>15.43</v>
      </c>
      <c r="G314" s="18">
        <f t="shared" si="65"/>
        <v>1820.74</v>
      </c>
      <c r="I314" s="12">
        <v>7.55</v>
      </c>
      <c r="J314" s="12">
        <f t="shared" si="69"/>
        <v>5.46</v>
      </c>
      <c r="K314" s="12">
        <f t="shared" si="68"/>
        <v>12.08</v>
      </c>
    </row>
    <row r="315" spans="1:11" ht="11.25" customHeight="1">
      <c r="A315" s="10" t="s">
        <v>722</v>
      </c>
      <c r="B315" s="11" t="s">
        <v>723</v>
      </c>
      <c r="C315" s="10" t="s">
        <v>18</v>
      </c>
      <c r="D315" s="38">
        <v>134</v>
      </c>
      <c r="E315" s="33">
        <f t="shared" si="70"/>
        <v>18.46</v>
      </c>
      <c r="F315" s="31">
        <f t="shared" si="64"/>
        <v>23.57</v>
      </c>
      <c r="G315" s="18">
        <f t="shared" si="65"/>
        <v>3158.38</v>
      </c>
      <c r="I315" s="12">
        <v>11.53</v>
      </c>
      <c r="J315" s="12">
        <f t="shared" si="69"/>
        <v>8.34</v>
      </c>
      <c r="K315" s="12">
        <f t="shared" si="68"/>
        <v>18.46</v>
      </c>
    </row>
    <row r="316" spans="1:11" ht="11.25" customHeight="1">
      <c r="A316" s="14"/>
      <c r="B316" s="4" t="s">
        <v>724</v>
      </c>
      <c r="C316" s="14"/>
      <c r="D316" s="39"/>
      <c r="E316" s="33"/>
      <c r="F316" s="31"/>
      <c r="G316" s="18"/>
      <c r="I316" s="15" t="s">
        <v>68</v>
      </c>
      <c r="J316" s="12"/>
      <c r="K316" s="12"/>
    </row>
    <row r="317" spans="1:11" ht="30.95" customHeight="1">
      <c r="A317" s="2"/>
      <c r="B317" s="2" t="s">
        <v>725</v>
      </c>
      <c r="C317" s="2"/>
      <c r="D317" s="40"/>
      <c r="E317" s="33"/>
      <c r="F317" s="31"/>
      <c r="G317" s="18"/>
      <c r="I317" s="19" t="s">
        <v>68</v>
      </c>
      <c r="J317" s="12"/>
      <c r="K317" s="12"/>
    </row>
    <row r="318" spans="1:11" ht="11.25" customHeight="1">
      <c r="A318" s="10" t="s">
        <v>726</v>
      </c>
      <c r="B318" s="11" t="s">
        <v>727</v>
      </c>
      <c r="C318" s="10" t="s">
        <v>29</v>
      </c>
      <c r="D318" s="38">
        <v>5800.3</v>
      </c>
      <c r="E318" s="33">
        <f t="shared" ref="E318:E324" si="71">K318</f>
        <v>4.62</v>
      </c>
      <c r="F318" s="31">
        <f t="shared" si="64"/>
        <v>5.9</v>
      </c>
      <c r="G318" s="18">
        <f t="shared" si="65"/>
        <v>34221.769999999997</v>
      </c>
      <c r="I318" s="12">
        <v>2.89</v>
      </c>
      <c r="J318" s="12">
        <f t="shared" si="69"/>
        <v>2.09</v>
      </c>
      <c r="K318" s="12">
        <f t="shared" si="68"/>
        <v>4.62</v>
      </c>
    </row>
    <row r="319" spans="1:11" ht="11.25" customHeight="1">
      <c r="A319" s="10" t="s">
        <v>728</v>
      </c>
      <c r="B319" s="11" t="s">
        <v>729</v>
      </c>
      <c r="C319" s="10" t="s">
        <v>29</v>
      </c>
      <c r="D319" s="38">
        <v>1955.3</v>
      </c>
      <c r="E319" s="33">
        <f t="shared" si="71"/>
        <v>6.59</v>
      </c>
      <c r="F319" s="31">
        <f t="shared" si="64"/>
        <v>8.42</v>
      </c>
      <c r="G319" s="18">
        <f t="shared" si="65"/>
        <v>16463.63</v>
      </c>
      <c r="I319" s="12">
        <v>4.12</v>
      </c>
      <c r="J319" s="12">
        <f t="shared" si="69"/>
        <v>2.98</v>
      </c>
      <c r="K319" s="12">
        <f t="shared" si="68"/>
        <v>6.59</v>
      </c>
    </row>
    <row r="320" spans="1:11" ht="11.25" customHeight="1">
      <c r="A320" s="10" t="s">
        <v>730</v>
      </c>
      <c r="B320" s="11" t="s">
        <v>731</v>
      </c>
      <c r="C320" s="10" t="s">
        <v>29</v>
      </c>
      <c r="D320" s="38">
        <v>364.2</v>
      </c>
      <c r="E320" s="33">
        <f t="shared" si="71"/>
        <v>8.7200000000000006</v>
      </c>
      <c r="F320" s="31">
        <f t="shared" si="64"/>
        <v>11.14</v>
      </c>
      <c r="G320" s="18">
        <f t="shared" si="65"/>
        <v>4057.19</v>
      </c>
      <c r="I320" s="12">
        <v>5.45</v>
      </c>
      <c r="J320" s="12">
        <f t="shared" si="69"/>
        <v>3.94</v>
      </c>
      <c r="K320" s="12">
        <f t="shared" si="68"/>
        <v>8.7200000000000006</v>
      </c>
    </row>
    <row r="321" spans="1:11" ht="11.25" customHeight="1">
      <c r="A321" s="10" t="s">
        <v>732</v>
      </c>
      <c r="B321" s="11" t="s">
        <v>733</v>
      </c>
      <c r="C321" s="10" t="s">
        <v>29</v>
      </c>
      <c r="D321" s="38">
        <v>140.6</v>
      </c>
      <c r="E321" s="33">
        <f t="shared" si="71"/>
        <v>14.91</v>
      </c>
      <c r="F321" s="31">
        <f t="shared" si="64"/>
        <v>19.04</v>
      </c>
      <c r="G321" s="18">
        <f t="shared" si="65"/>
        <v>2677.02</v>
      </c>
      <c r="I321" s="12">
        <v>9.32</v>
      </c>
      <c r="J321" s="12">
        <f t="shared" si="69"/>
        <v>6.74</v>
      </c>
      <c r="K321" s="12">
        <f t="shared" si="68"/>
        <v>14.91</v>
      </c>
    </row>
    <row r="322" spans="1:11" ht="11.25" customHeight="1">
      <c r="A322" s="10" t="s">
        <v>734</v>
      </c>
      <c r="B322" s="11" t="s">
        <v>735</v>
      </c>
      <c r="C322" s="10" t="s">
        <v>29</v>
      </c>
      <c r="D322" s="38">
        <v>145.6</v>
      </c>
      <c r="E322" s="33">
        <f t="shared" si="71"/>
        <v>21.16</v>
      </c>
      <c r="F322" s="31">
        <f t="shared" si="64"/>
        <v>27.02</v>
      </c>
      <c r="G322" s="18">
        <f t="shared" si="65"/>
        <v>3934.11</v>
      </c>
      <c r="I322" s="12">
        <v>13.22</v>
      </c>
      <c r="J322" s="12">
        <f t="shared" ref="J322:J337" si="72">ROUND(I322-(I322*$J$3),2)</f>
        <v>9.56</v>
      </c>
      <c r="K322" s="12">
        <f t="shared" si="68"/>
        <v>21.16</v>
      </c>
    </row>
    <row r="323" spans="1:11" ht="11.25" customHeight="1">
      <c r="A323" s="10" t="s">
        <v>736</v>
      </c>
      <c r="B323" s="11" t="s">
        <v>737</v>
      </c>
      <c r="C323" s="10" t="s">
        <v>29</v>
      </c>
      <c r="D323" s="38">
        <v>35.5</v>
      </c>
      <c r="E323" s="33">
        <f t="shared" si="71"/>
        <v>28.97</v>
      </c>
      <c r="F323" s="31">
        <f t="shared" si="64"/>
        <v>36.99</v>
      </c>
      <c r="G323" s="18">
        <f t="shared" si="65"/>
        <v>1313.15</v>
      </c>
      <c r="I323" s="12">
        <v>18.11</v>
      </c>
      <c r="J323" s="12">
        <f t="shared" si="72"/>
        <v>13.09</v>
      </c>
      <c r="K323" s="12">
        <f t="shared" si="68"/>
        <v>28.97</v>
      </c>
    </row>
    <row r="324" spans="1:11" ht="11.25" customHeight="1">
      <c r="A324" s="10" t="s">
        <v>738</v>
      </c>
      <c r="B324" s="11" t="s">
        <v>739</v>
      </c>
      <c r="C324" s="10" t="s">
        <v>29</v>
      </c>
      <c r="D324" s="38">
        <v>141.9</v>
      </c>
      <c r="E324" s="33">
        <f t="shared" si="71"/>
        <v>54.9</v>
      </c>
      <c r="F324" s="31">
        <f t="shared" si="64"/>
        <v>70.11</v>
      </c>
      <c r="G324" s="18">
        <f t="shared" si="65"/>
        <v>9948.61</v>
      </c>
      <c r="I324" s="12">
        <v>34.31</v>
      </c>
      <c r="J324" s="12">
        <f t="shared" si="72"/>
        <v>24.81</v>
      </c>
      <c r="K324" s="12">
        <f t="shared" si="68"/>
        <v>54.9</v>
      </c>
    </row>
    <row r="325" spans="1:11" ht="11.25" customHeight="1">
      <c r="A325" s="14"/>
      <c r="B325" s="4" t="s">
        <v>740</v>
      </c>
      <c r="C325" s="14"/>
      <c r="D325" s="39"/>
      <c r="E325" s="33"/>
      <c r="F325" s="31"/>
      <c r="G325" s="18"/>
      <c r="I325" s="15" t="s">
        <v>68</v>
      </c>
      <c r="J325" s="12"/>
      <c r="K325" s="12"/>
    </row>
    <row r="326" spans="1:11" ht="11.25" customHeight="1">
      <c r="A326" s="10" t="s">
        <v>741</v>
      </c>
      <c r="B326" s="11" t="s">
        <v>742</v>
      </c>
      <c r="C326" s="10" t="s">
        <v>29</v>
      </c>
      <c r="D326" s="38">
        <v>36.299999999999997</v>
      </c>
      <c r="E326" s="33">
        <f t="shared" ref="E326:E331" si="73">K326</f>
        <v>95.07</v>
      </c>
      <c r="F326" s="31">
        <f t="shared" si="64"/>
        <v>121.4</v>
      </c>
      <c r="G326" s="18">
        <f t="shared" si="65"/>
        <v>4406.82</v>
      </c>
      <c r="I326" s="12">
        <v>59.42</v>
      </c>
      <c r="J326" s="12">
        <f t="shared" si="72"/>
        <v>42.96</v>
      </c>
      <c r="K326" s="12">
        <f t="shared" si="68"/>
        <v>95.07</v>
      </c>
    </row>
    <row r="327" spans="1:11" ht="11.25" customHeight="1">
      <c r="A327" s="10" t="s">
        <v>743</v>
      </c>
      <c r="B327" s="11" t="s">
        <v>744</v>
      </c>
      <c r="C327" s="10" t="s">
        <v>29</v>
      </c>
      <c r="D327" s="38">
        <v>58</v>
      </c>
      <c r="E327" s="33">
        <f t="shared" si="73"/>
        <v>124.65</v>
      </c>
      <c r="F327" s="31">
        <f t="shared" si="64"/>
        <v>159.18</v>
      </c>
      <c r="G327" s="18">
        <f t="shared" si="65"/>
        <v>9232.44</v>
      </c>
      <c r="I327" s="12">
        <v>77.91</v>
      </c>
      <c r="J327" s="12">
        <f t="shared" si="72"/>
        <v>56.33</v>
      </c>
      <c r="K327" s="12">
        <f t="shared" si="68"/>
        <v>124.65</v>
      </c>
    </row>
    <row r="328" spans="1:11" ht="11.25" customHeight="1">
      <c r="A328" s="10" t="s">
        <v>745</v>
      </c>
      <c r="B328" s="11" t="s">
        <v>746</v>
      </c>
      <c r="C328" s="10" t="s">
        <v>29</v>
      </c>
      <c r="D328" s="38">
        <v>0.6</v>
      </c>
      <c r="E328" s="33">
        <f t="shared" si="73"/>
        <v>155.35</v>
      </c>
      <c r="F328" s="31">
        <f t="shared" si="64"/>
        <v>198.38</v>
      </c>
      <c r="G328" s="18">
        <f t="shared" si="65"/>
        <v>119.03</v>
      </c>
      <c r="I328" s="12">
        <v>97.1</v>
      </c>
      <c r="J328" s="12">
        <f t="shared" si="72"/>
        <v>70.2</v>
      </c>
      <c r="K328" s="12">
        <f t="shared" si="68"/>
        <v>155.35</v>
      </c>
    </row>
    <row r="329" spans="1:11" ht="11.25" customHeight="1">
      <c r="A329" s="10" t="s">
        <v>747</v>
      </c>
      <c r="B329" s="11" t="s">
        <v>748</v>
      </c>
      <c r="C329" s="10" t="s">
        <v>18</v>
      </c>
      <c r="D329" s="38">
        <v>21</v>
      </c>
      <c r="E329" s="33">
        <f t="shared" si="73"/>
        <v>11.95</v>
      </c>
      <c r="F329" s="31">
        <f t="shared" si="64"/>
        <v>15.26</v>
      </c>
      <c r="G329" s="18">
        <f t="shared" si="65"/>
        <v>320.45999999999998</v>
      </c>
      <c r="I329" s="12">
        <v>7.47</v>
      </c>
      <c r="J329" s="12">
        <f t="shared" si="72"/>
        <v>5.4</v>
      </c>
      <c r="K329" s="12">
        <f t="shared" si="68"/>
        <v>11.95</v>
      </c>
    </row>
    <row r="330" spans="1:11" ht="11.25" customHeight="1">
      <c r="A330" s="10" t="s">
        <v>749</v>
      </c>
      <c r="B330" s="11" t="s">
        <v>750</v>
      </c>
      <c r="C330" s="10" t="s">
        <v>18</v>
      </c>
      <c r="D330" s="38">
        <v>33</v>
      </c>
      <c r="E330" s="33">
        <f t="shared" si="73"/>
        <v>11.95</v>
      </c>
      <c r="F330" s="31">
        <f t="shared" si="64"/>
        <v>15.26</v>
      </c>
      <c r="G330" s="18">
        <f t="shared" si="65"/>
        <v>503.58</v>
      </c>
      <c r="I330" s="12">
        <v>7.47</v>
      </c>
      <c r="J330" s="12">
        <f t="shared" si="72"/>
        <v>5.4</v>
      </c>
      <c r="K330" s="12">
        <f t="shared" si="68"/>
        <v>11.95</v>
      </c>
    </row>
    <row r="331" spans="1:11" ht="11.25" customHeight="1">
      <c r="A331" s="10" t="s">
        <v>751</v>
      </c>
      <c r="B331" s="11" t="s">
        <v>752</v>
      </c>
      <c r="C331" s="10" t="s">
        <v>18</v>
      </c>
      <c r="D331" s="38">
        <v>40</v>
      </c>
      <c r="E331" s="33">
        <f t="shared" si="73"/>
        <v>9.98</v>
      </c>
      <c r="F331" s="31">
        <f t="shared" si="64"/>
        <v>12.74</v>
      </c>
      <c r="G331" s="18">
        <f t="shared" si="65"/>
        <v>509.6</v>
      </c>
      <c r="I331" s="12">
        <v>6.24</v>
      </c>
      <c r="J331" s="12">
        <f t="shared" si="72"/>
        <v>4.51</v>
      </c>
      <c r="K331" s="12">
        <f t="shared" si="68"/>
        <v>9.98</v>
      </c>
    </row>
    <row r="332" spans="1:11" ht="11.25" customHeight="1">
      <c r="A332" s="14"/>
      <c r="B332" s="4" t="s">
        <v>753</v>
      </c>
      <c r="C332" s="14"/>
      <c r="D332" s="39"/>
      <c r="E332" s="33"/>
      <c r="F332" s="31"/>
      <c r="G332" s="18"/>
      <c r="I332" s="15" t="s">
        <v>68</v>
      </c>
      <c r="J332" s="12"/>
      <c r="K332" s="12"/>
    </row>
    <row r="333" spans="1:11" ht="11.25" customHeight="1">
      <c r="A333" s="10" t="s">
        <v>754</v>
      </c>
      <c r="B333" s="11" t="s">
        <v>755</v>
      </c>
      <c r="C333" s="10" t="s">
        <v>18</v>
      </c>
      <c r="D333" s="38">
        <v>49</v>
      </c>
      <c r="E333" s="33">
        <f t="shared" ref="E333:E342" si="74">K333</f>
        <v>27.59</v>
      </c>
      <c r="F333" s="31">
        <f t="shared" si="64"/>
        <v>35.229999999999997</v>
      </c>
      <c r="G333" s="18">
        <f t="shared" si="65"/>
        <v>1726.27</v>
      </c>
      <c r="I333" s="12">
        <v>17.25</v>
      </c>
      <c r="J333" s="12">
        <f t="shared" si="72"/>
        <v>12.47</v>
      </c>
      <c r="K333" s="12">
        <f t="shared" si="68"/>
        <v>27.59</v>
      </c>
    </row>
    <row r="334" spans="1:11" ht="11.25" customHeight="1">
      <c r="A334" s="10" t="s">
        <v>756</v>
      </c>
      <c r="B334" s="11" t="s">
        <v>757</v>
      </c>
      <c r="C334" s="10" t="s">
        <v>18</v>
      </c>
      <c r="D334" s="38">
        <v>11</v>
      </c>
      <c r="E334" s="33">
        <f t="shared" si="74"/>
        <v>49.64</v>
      </c>
      <c r="F334" s="31">
        <f t="shared" si="64"/>
        <v>63.39</v>
      </c>
      <c r="G334" s="18">
        <f t="shared" si="65"/>
        <v>697.29</v>
      </c>
      <c r="I334" s="12">
        <v>31.03</v>
      </c>
      <c r="J334" s="12">
        <f t="shared" si="72"/>
        <v>22.43</v>
      </c>
      <c r="K334" s="12">
        <f t="shared" si="68"/>
        <v>49.64</v>
      </c>
    </row>
    <row r="335" spans="1:11" ht="11.25" customHeight="1">
      <c r="A335" s="10" t="s">
        <v>758</v>
      </c>
      <c r="B335" s="11" t="s">
        <v>759</v>
      </c>
      <c r="C335" s="10" t="s">
        <v>18</v>
      </c>
      <c r="D335" s="38">
        <v>1</v>
      </c>
      <c r="E335" s="33">
        <f t="shared" si="74"/>
        <v>22.04</v>
      </c>
      <c r="F335" s="31">
        <f t="shared" si="64"/>
        <v>28.15</v>
      </c>
      <c r="G335" s="18">
        <f t="shared" si="65"/>
        <v>28.15</v>
      </c>
      <c r="I335" s="12">
        <v>13.77</v>
      </c>
      <c r="J335" s="12">
        <f t="shared" si="72"/>
        <v>9.9600000000000009</v>
      </c>
      <c r="K335" s="12">
        <f t="shared" si="68"/>
        <v>22.04</v>
      </c>
    </row>
    <row r="336" spans="1:11" ht="11.25" customHeight="1">
      <c r="A336" s="10" t="s">
        <v>760</v>
      </c>
      <c r="B336" s="11" t="s">
        <v>761</v>
      </c>
      <c r="C336" s="10" t="s">
        <v>18</v>
      </c>
      <c r="D336" s="38">
        <v>39</v>
      </c>
      <c r="E336" s="33">
        <f t="shared" si="74"/>
        <v>73.91</v>
      </c>
      <c r="F336" s="31">
        <f t="shared" si="64"/>
        <v>94.38</v>
      </c>
      <c r="G336" s="18">
        <f t="shared" si="65"/>
        <v>3680.82</v>
      </c>
      <c r="I336" s="12">
        <v>46.2</v>
      </c>
      <c r="J336" s="12">
        <f t="shared" si="72"/>
        <v>33.4</v>
      </c>
      <c r="K336" s="12">
        <f t="shared" si="68"/>
        <v>73.91</v>
      </c>
    </row>
    <row r="337" spans="1:11" ht="11.25" customHeight="1">
      <c r="A337" s="10" t="s">
        <v>762</v>
      </c>
      <c r="B337" s="11" t="s">
        <v>763</v>
      </c>
      <c r="C337" s="10" t="s">
        <v>18</v>
      </c>
      <c r="D337" s="38">
        <v>62</v>
      </c>
      <c r="E337" s="33">
        <f t="shared" si="74"/>
        <v>161.44999999999999</v>
      </c>
      <c r="F337" s="31">
        <f t="shared" si="64"/>
        <v>206.17</v>
      </c>
      <c r="G337" s="18">
        <f t="shared" si="65"/>
        <v>12782.54</v>
      </c>
      <c r="I337" s="12">
        <v>100.91</v>
      </c>
      <c r="J337" s="12">
        <f t="shared" si="72"/>
        <v>72.959999999999994</v>
      </c>
      <c r="K337" s="12">
        <f t="shared" si="68"/>
        <v>161.44999999999999</v>
      </c>
    </row>
    <row r="338" spans="1:11" ht="11.25" customHeight="1">
      <c r="A338" s="10" t="s">
        <v>764</v>
      </c>
      <c r="B338" s="11" t="s">
        <v>765</v>
      </c>
      <c r="C338" s="10" t="s">
        <v>18</v>
      </c>
      <c r="D338" s="38">
        <v>11</v>
      </c>
      <c r="E338" s="33">
        <f t="shared" si="74"/>
        <v>141.69</v>
      </c>
      <c r="F338" s="31">
        <f t="shared" si="64"/>
        <v>180.94</v>
      </c>
      <c r="G338" s="18">
        <f t="shared" si="65"/>
        <v>1990.34</v>
      </c>
      <c r="I338" s="12">
        <v>88.56</v>
      </c>
      <c r="J338" s="12">
        <f t="shared" ref="J338:J353" si="75">ROUND(I338-(I338*$J$3),2)</f>
        <v>64.03</v>
      </c>
      <c r="K338" s="12">
        <f t="shared" si="68"/>
        <v>141.69</v>
      </c>
    </row>
    <row r="339" spans="1:11" ht="11.25" customHeight="1">
      <c r="A339" s="10" t="s">
        <v>766</v>
      </c>
      <c r="B339" s="11" t="s">
        <v>767</v>
      </c>
      <c r="C339" s="10" t="s">
        <v>18</v>
      </c>
      <c r="D339" s="38">
        <v>26</v>
      </c>
      <c r="E339" s="33">
        <f t="shared" si="74"/>
        <v>81.7</v>
      </c>
      <c r="F339" s="31">
        <f t="shared" si="64"/>
        <v>104.33</v>
      </c>
      <c r="G339" s="18">
        <f t="shared" si="65"/>
        <v>2712.58</v>
      </c>
      <c r="I339" s="12">
        <v>51.07</v>
      </c>
      <c r="J339" s="12">
        <f t="shared" si="75"/>
        <v>36.92</v>
      </c>
      <c r="K339" s="12">
        <f t="shared" si="68"/>
        <v>81.7</v>
      </c>
    </row>
    <row r="340" spans="1:11" ht="11.25" customHeight="1">
      <c r="A340" s="10" t="s">
        <v>768</v>
      </c>
      <c r="B340" s="11" t="s">
        <v>769</v>
      </c>
      <c r="C340" s="10" t="s">
        <v>18</v>
      </c>
      <c r="D340" s="38">
        <v>9</v>
      </c>
      <c r="E340" s="33">
        <f t="shared" si="74"/>
        <v>320.89</v>
      </c>
      <c r="F340" s="31">
        <f t="shared" si="64"/>
        <v>409.78</v>
      </c>
      <c r="G340" s="18">
        <f t="shared" si="65"/>
        <v>3688.02</v>
      </c>
      <c r="I340" s="12">
        <v>200.57</v>
      </c>
      <c r="J340" s="12">
        <f t="shared" si="75"/>
        <v>145.01</v>
      </c>
      <c r="K340" s="12">
        <f t="shared" si="68"/>
        <v>320.89</v>
      </c>
    </row>
    <row r="341" spans="1:11" ht="11.25" customHeight="1">
      <c r="A341" s="10" t="s">
        <v>770</v>
      </c>
      <c r="B341" s="11" t="s">
        <v>771</v>
      </c>
      <c r="C341" s="10" t="s">
        <v>18</v>
      </c>
      <c r="D341" s="38">
        <v>5</v>
      </c>
      <c r="E341" s="33">
        <f t="shared" si="74"/>
        <v>932.16</v>
      </c>
      <c r="F341" s="31">
        <f t="shared" si="64"/>
        <v>1190.3699999999999</v>
      </c>
      <c r="G341" s="18">
        <f t="shared" si="65"/>
        <v>5951.85</v>
      </c>
      <c r="I341" s="12">
        <v>582.63</v>
      </c>
      <c r="J341" s="12">
        <f t="shared" si="75"/>
        <v>421.24</v>
      </c>
      <c r="K341" s="12">
        <f t="shared" si="68"/>
        <v>932.16</v>
      </c>
    </row>
    <row r="342" spans="1:11" ht="11.25" customHeight="1">
      <c r="A342" s="10" t="s">
        <v>772</v>
      </c>
      <c r="B342" s="11" t="s">
        <v>773</v>
      </c>
      <c r="C342" s="10" t="s">
        <v>18</v>
      </c>
      <c r="D342" s="38">
        <v>8</v>
      </c>
      <c r="E342" s="33">
        <f t="shared" si="74"/>
        <v>81.239999999999995</v>
      </c>
      <c r="F342" s="31">
        <f t="shared" si="64"/>
        <v>103.74</v>
      </c>
      <c r="G342" s="18">
        <f t="shared" si="65"/>
        <v>829.92</v>
      </c>
      <c r="I342" s="12">
        <v>50.77</v>
      </c>
      <c r="J342" s="12">
        <f t="shared" si="75"/>
        <v>36.71</v>
      </c>
      <c r="K342" s="12">
        <f t="shared" si="68"/>
        <v>81.239999999999995</v>
      </c>
    </row>
    <row r="343" spans="1:11" ht="11.1" customHeight="1">
      <c r="A343" s="14"/>
      <c r="B343" s="14"/>
      <c r="C343" s="14"/>
      <c r="D343" s="39"/>
      <c r="E343" s="32"/>
      <c r="F343" s="32"/>
      <c r="G343" s="26"/>
      <c r="I343" s="14"/>
      <c r="J343" s="12"/>
      <c r="K343" s="12"/>
    </row>
    <row r="344" spans="1:11" ht="12.75" customHeight="1">
      <c r="A344" s="7" t="s">
        <v>774</v>
      </c>
      <c r="B344" s="8" t="s">
        <v>775</v>
      </c>
      <c r="C344" s="9"/>
      <c r="D344" s="30"/>
      <c r="E344" s="30"/>
      <c r="F344" s="30"/>
      <c r="G344" s="46">
        <f>SUM(G345:G348)</f>
        <v>1892.3000000000002</v>
      </c>
      <c r="I344" s="9"/>
      <c r="J344" s="12"/>
      <c r="K344" s="12"/>
    </row>
    <row r="345" spans="1:11" ht="11.25" customHeight="1">
      <c r="A345" s="10" t="s">
        <v>776</v>
      </c>
      <c r="B345" s="11" t="s">
        <v>777</v>
      </c>
      <c r="C345" s="10" t="s">
        <v>29</v>
      </c>
      <c r="D345" s="38">
        <v>95</v>
      </c>
      <c r="E345" s="33">
        <f t="shared" ref="E345:E348" si="76">K345</f>
        <v>6.09</v>
      </c>
      <c r="F345" s="31">
        <f t="shared" ref="F345:F348" si="77">ROUND(E345+(E345*$J$3),2)</f>
        <v>7.78</v>
      </c>
      <c r="G345" s="18">
        <f t="shared" ref="G345:G348" si="78">ROUND(F345*D345,2)</f>
        <v>739.1</v>
      </c>
      <c r="I345" s="12">
        <v>3.81</v>
      </c>
      <c r="J345" s="12">
        <f t="shared" si="75"/>
        <v>2.75</v>
      </c>
      <c r="K345" s="12">
        <f t="shared" si="68"/>
        <v>6.09</v>
      </c>
    </row>
    <row r="346" spans="1:11" ht="11.25" customHeight="1">
      <c r="A346" s="10" t="s">
        <v>778</v>
      </c>
      <c r="B346" s="11" t="s">
        <v>779</v>
      </c>
      <c r="C346" s="10" t="s">
        <v>18</v>
      </c>
      <c r="D346" s="38">
        <v>18</v>
      </c>
      <c r="E346" s="33">
        <f t="shared" si="76"/>
        <v>6.4</v>
      </c>
      <c r="F346" s="31">
        <f t="shared" si="77"/>
        <v>8.17</v>
      </c>
      <c r="G346" s="18">
        <f t="shared" si="78"/>
        <v>147.06</v>
      </c>
      <c r="I346" s="12">
        <v>4</v>
      </c>
      <c r="J346" s="12">
        <f t="shared" si="75"/>
        <v>2.89</v>
      </c>
      <c r="K346" s="12">
        <f t="shared" si="68"/>
        <v>6.4</v>
      </c>
    </row>
    <row r="347" spans="1:11" ht="11.25" customHeight="1">
      <c r="A347" s="10" t="s">
        <v>780</v>
      </c>
      <c r="B347" s="11" t="s">
        <v>781</v>
      </c>
      <c r="C347" s="10" t="s">
        <v>18</v>
      </c>
      <c r="D347" s="38">
        <v>22</v>
      </c>
      <c r="E347" s="33">
        <f t="shared" si="76"/>
        <v>5.89</v>
      </c>
      <c r="F347" s="31">
        <f t="shared" si="77"/>
        <v>7.52</v>
      </c>
      <c r="G347" s="18">
        <f t="shared" si="78"/>
        <v>165.44</v>
      </c>
      <c r="I347" s="12">
        <v>3.68</v>
      </c>
      <c r="J347" s="12">
        <f t="shared" si="75"/>
        <v>2.66</v>
      </c>
      <c r="K347" s="12">
        <f t="shared" si="68"/>
        <v>5.89</v>
      </c>
    </row>
    <row r="348" spans="1:11" ht="11.25" customHeight="1">
      <c r="A348" s="10" t="s">
        <v>782</v>
      </c>
      <c r="B348" s="11" t="s">
        <v>783</v>
      </c>
      <c r="C348" s="10" t="s">
        <v>18</v>
      </c>
      <c r="D348" s="38">
        <v>5</v>
      </c>
      <c r="E348" s="33">
        <f t="shared" si="76"/>
        <v>131.66999999999999</v>
      </c>
      <c r="F348" s="31">
        <f t="shared" si="77"/>
        <v>168.14</v>
      </c>
      <c r="G348" s="18">
        <f t="shared" si="78"/>
        <v>840.7</v>
      </c>
      <c r="I348" s="12">
        <v>82.29</v>
      </c>
      <c r="J348" s="12">
        <f t="shared" si="75"/>
        <v>59.5</v>
      </c>
      <c r="K348" s="12">
        <f t="shared" si="68"/>
        <v>131.66999999999999</v>
      </c>
    </row>
    <row r="349" spans="1:11" ht="11.1" customHeight="1">
      <c r="A349" s="14"/>
      <c r="B349" s="14"/>
      <c r="C349" s="14"/>
      <c r="D349" s="39"/>
      <c r="E349" s="32"/>
      <c r="F349" s="32"/>
      <c r="G349" s="26"/>
      <c r="I349" s="14"/>
      <c r="J349" s="12"/>
      <c r="K349" s="12"/>
    </row>
    <row r="350" spans="1:11" ht="12.75" customHeight="1">
      <c r="A350" s="7" t="s">
        <v>784</v>
      </c>
      <c r="B350" s="8" t="s">
        <v>785</v>
      </c>
      <c r="C350" s="9"/>
      <c r="D350" s="30"/>
      <c r="E350" s="30"/>
      <c r="F350" s="30"/>
      <c r="G350" s="46">
        <f>SUM(G351:G379)</f>
        <v>56541.639999999992</v>
      </c>
      <c r="I350" s="9"/>
      <c r="J350" s="12"/>
      <c r="K350" s="12"/>
    </row>
    <row r="351" spans="1:11" ht="11.25" customHeight="1">
      <c r="A351" s="14"/>
      <c r="B351" s="4" t="s">
        <v>786</v>
      </c>
      <c r="C351" s="14"/>
      <c r="D351" s="39"/>
      <c r="E351" s="32"/>
      <c r="F351" s="32"/>
      <c r="G351" s="26"/>
      <c r="I351" s="14"/>
      <c r="J351" s="12"/>
      <c r="K351" s="12"/>
    </row>
    <row r="352" spans="1:11" ht="11.25" customHeight="1">
      <c r="A352" s="10" t="s">
        <v>787</v>
      </c>
      <c r="B352" s="11" t="s">
        <v>788</v>
      </c>
      <c r="C352" s="10" t="s">
        <v>18</v>
      </c>
      <c r="D352" s="38">
        <v>2</v>
      </c>
      <c r="E352" s="33">
        <f t="shared" ref="E352:E362" si="79">K352</f>
        <v>979.89</v>
      </c>
      <c r="F352" s="31">
        <f t="shared" ref="F352:F379" si="80">ROUND(E352+(E352*$J$3),2)</f>
        <v>1251.32</v>
      </c>
      <c r="G352" s="18">
        <f t="shared" ref="G352:G379" si="81">ROUND(F352*D352,2)</f>
        <v>2502.64</v>
      </c>
      <c r="I352" s="12">
        <v>612.46</v>
      </c>
      <c r="J352" s="12">
        <f t="shared" si="75"/>
        <v>442.81</v>
      </c>
      <c r="K352" s="12">
        <f t="shared" si="68"/>
        <v>979.89</v>
      </c>
    </row>
    <row r="353" spans="1:11" ht="11.25" customHeight="1">
      <c r="A353" s="10" t="s">
        <v>789</v>
      </c>
      <c r="B353" s="11" t="s">
        <v>790</v>
      </c>
      <c r="C353" s="10" t="s">
        <v>18</v>
      </c>
      <c r="D353" s="38">
        <v>1</v>
      </c>
      <c r="E353" s="33">
        <f t="shared" si="79"/>
        <v>1928.79</v>
      </c>
      <c r="F353" s="31">
        <f t="shared" si="80"/>
        <v>2463.06</v>
      </c>
      <c r="G353" s="18">
        <f t="shared" si="81"/>
        <v>2463.06</v>
      </c>
      <c r="I353" s="13">
        <v>1205.55</v>
      </c>
      <c r="J353" s="12">
        <f t="shared" si="75"/>
        <v>871.61</v>
      </c>
      <c r="K353" s="12">
        <f t="shared" si="68"/>
        <v>1928.79</v>
      </c>
    </row>
    <row r="354" spans="1:11" ht="11.25" customHeight="1">
      <c r="A354" s="10" t="s">
        <v>791</v>
      </c>
      <c r="B354" s="11" t="s">
        <v>792</v>
      </c>
      <c r="C354" s="10" t="s">
        <v>18</v>
      </c>
      <c r="D354" s="38">
        <v>2</v>
      </c>
      <c r="E354" s="33">
        <f t="shared" si="79"/>
        <v>82.39</v>
      </c>
      <c r="F354" s="31">
        <f t="shared" si="80"/>
        <v>105.21</v>
      </c>
      <c r="G354" s="18">
        <f t="shared" si="81"/>
        <v>210.42</v>
      </c>
      <c r="I354" s="12">
        <v>51.49</v>
      </c>
      <c r="J354" s="12">
        <f t="shared" ref="J354:J365" si="82">ROUND(I354-(I354*$J$3),2)</f>
        <v>37.229999999999997</v>
      </c>
      <c r="K354" s="12">
        <f t="shared" si="68"/>
        <v>82.39</v>
      </c>
    </row>
    <row r="355" spans="1:11" ht="11.25" customHeight="1">
      <c r="A355" s="10" t="s">
        <v>793</v>
      </c>
      <c r="B355" s="11" t="s">
        <v>794</v>
      </c>
      <c r="C355" s="10" t="s">
        <v>18</v>
      </c>
      <c r="D355" s="38">
        <v>1</v>
      </c>
      <c r="E355" s="33">
        <f t="shared" si="79"/>
        <v>82.39</v>
      </c>
      <c r="F355" s="31">
        <f t="shared" si="80"/>
        <v>105.21</v>
      </c>
      <c r="G355" s="18">
        <f t="shared" si="81"/>
        <v>105.21</v>
      </c>
      <c r="I355" s="12">
        <v>51.49</v>
      </c>
      <c r="J355" s="12">
        <f t="shared" si="82"/>
        <v>37.229999999999997</v>
      </c>
      <c r="K355" s="12">
        <f t="shared" si="68"/>
        <v>82.39</v>
      </c>
    </row>
    <row r="356" spans="1:11" ht="11.25" customHeight="1">
      <c r="A356" s="10" t="s">
        <v>795</v>
      </c>
      <c r="B356" s="11" t="s">
        <v>796</v>
      </c>
      <c r="C356" s="10" t="s">
        <v>18</v>
      </c>
      <c r="D356" s="38">
        <v>2</v>
      </c>
      <c r="E356" s="33">
        <f t="shared" si="79"/>
        <v>82.39</v>
      </c>
      <c r="F356" s="31">
        <f t="shared" si="80"/>
        <v>105.21</v>
      </c>
      <c r="G356" s="18">
        <f t="shared" si="81"/>
        <v>210.42</v>
      </c>
      <c r="I356" s="12">
        <v>51.49</v>
      </c>
      <c r="J356" s="12">
        <f t="shared" si="82"/>
        <v>37.229999999999997</v>
      </c>
      <c r="K356" s="12">
        <f t="shared" si="68"/>
        <v>82.39</v>
      </c>
    </row>
    <row r="357" spans="1:11" ht="11.25" customHeight="1">
      <c r="A357" s="10" t="s">
        <v>797</v>
      </c>
      <c r="B357" s="11" t="s">
        <v>798</v>
      </c>
      <c r="C357" s="10" t="s">
        <v>18</v>
      </c>
      <c r="D357" s="38">
        <v>1</v>
      </c>
      <c r="E357" s="33">
        <f t="shared" si="79"/>
        <v>82.39</v>
      </c>
      <c r="F357" s="31">
        <f t="shared" si="80"/>
        <v>105.21</v>
      </c>
      <c r="G357" s="18">
        <f t="shared" si="81"/>
        <v>105.21</v>
      </c>
      <c r="I357" s="12">
        <v>51.49</v>
      </c>
      <c r="J357" s="12">
        <f t="shared" si="82"/>
        <v>37.229999999999997</v>
      </c>
      <c r="K357" s="12">
        <f t="shared" si="68"/>
        <v>82.39</v>
      </c>
    </row>
    <row r="358" spans="1:11" ht="11.25" customHeight="1">
      <c r="A358" s="10" t="s">
        <v>799</v>
      </c>
      <c r="B358" s="11" t="s">
        <v>800</v>
      </c>
      <c r="C358" s="10" t="s">
        <v>18</v>
      </c>
      <c r="D358" s="38">
        <v>1</v>
      </c>
      <c r="E358" s="33">
        <f t="shared" si="79"/>
        <v>51.1</v>
      </c>
      <c r="F358" s="31">
        <f t="shared" si="80"/>
        <v>65.25</v>
      </c>
      <c r="G358" s="18">
        <f t="shared" si="81"/>
        <v>65.25</v>
      </c>
      <c r="I358" s="12">
        <v>31.93</v>
      </c>
      <c r="J358" s="12">
        <f t="shared" si="82"/>
        <v>23.09</v>
      </c>
      <c r="K358" s="12">
        <f t="shared" si="68"/>
        <v>51.1</v>
      </c>
    </row>
    <row r="359" spans="1:11" ht="11.25" customHeight="1">
      <c r="A359" s="10" t="s">
        <v>801</v>
      </c>
      <c r="B359" s="11" t="s">
        <v>802</v>
      </c>
      <c r="C359" s="10" t="s">
        <v>18</v>
      </c>
      <c r="D359" s="38">
        <v>2</v>
      </c>
      <c r="E359" s="33">
        <f t="shared" si="79"/>
        <v>81.63</v>
      </c>
      <c r="F359" s="31">
        <f t="shared" si="80"/>
        <v>104.24</v>
      </c>
      <c r="G359" s="18">
        <f t="shared" si="81"/>
        <v>208.48</v>
      </c>
      <c r="I359" s="12">
        <v>51.02</v>
      </c>
      <c r="J359" s="12">
        <f t="shared" si="82"/>
        <v>36.89</v>
      </c>
      <c r="K359" s="12">
        <f t="shared" si="68"/>
        <v>81.63</v>
      </c>
    </row>
    <row r="360" spans="1:11" ht="11.25" customHeight="1">
      <c r="A360" s="10" t="s">
        <v>803</v>
      </c>
      <c r="B360" s="11" t="s">
        <v>804</v>
      </c>
      <c r="C360" s="10" t="s">
        <v>18</v>
      </c>
      <c r="D360" s="38">
        <v>2</v>
      </c>
      <c r="E360" s="33">
        <f t="shared" si="79"/>
        <v>115.14</v>
      </c>
      <c r="F360" s="31">
        <f t="shared" si="80"/>
        <v>147.03</v>
      </c>
      <c r="G360" s="18">
        <f t="shared" si="81"/>
        <v>294.06</v>
      </c>
      <c r="I360" s="12">
        <v>71.959999999999994</v>
      </c>
      <c r="J360" s="12">
        <f t="shared" si="82"/>
        <v>52.03</v>
      </c>
      <c r="K360" s="12">
        <f t="shared" si="68"/>
        <v>115.14</v>
      </c>
    </row>
    <row r="361" spans="1:11" ht="11.25" customHeight="1">
      <c r="A361" s="10" t="s">
        <v>805</v>
      </c>
      <c r="B361" s="11" t="s">
        <v>806</v>
      </c>
      <c r="C361" s="10" t="s">
        <v>18</v>
      </c>
      <c r="D361" s="38">
        <v>1</v>
      </c>
      <c r="E361" s="33">
        <f t="shared" si="79"/>
        <v>767.41</v>
      </c>
      <c r="F361" s="31">
        <f t="shared" si="80"/>
        <v>979.98</v>
      </c>
      <c r="G361" s="18">
        <f t="shared" si="81"/>
        <v>979.98</v>
      </c>
      <c r="I361" s="12">
        <v>479.65</v>
      </c>
      <c r="J361" s="12">
        <f t="shared" si="82"/>
        <v>346.79</v>
      </c>
      <c r="K361" s="12">
        <f t="shared" si="68"/>
        <v>767.41</v>
      </c>
    </row>
    <row r="362" spans="1:11" ht="11.25" customHeight="1">
      <c r="A362" s="10" t="s">
        <v>807</v>
      </c>
      <c r="B362" s="11" t="s">
        <v>808</v>
      </c>
      <c r="C362" s="10" t="s">
        <v>18</v>
      </c>
      <c r="D362" s="38">
        <v>1</v>
      </c>
      <c r="E362" s="33">
        <f t="shared" si="79"/>
        <v>815.19</v>
      </c>
      <c r="F362" s="31">
        <f t="shared" si="80"/>
        <v>1041</v>
      </c>
      <c r="G362" s="18">
        <f t="shared" si="81"/>
        <v>1041</v>
      </c>
      <c r="I362" s="12">
        <v>509.52</v>
      </c>
      <c r="J362" s="12">
        <f t="shared" si="82"/>
        <v>368.38</v>
      </c>
      <c r="K362" s="12">
        <f t="shared" si="68"/>
        <v>815.19</v>
      </c>
    </row>
    <row r="363" spans="1:11" ht="11.25" customHeight="1">
      <c r="A363" s="14"/>
      <c r="B363" s="4" t="s">
        <v>809</v>
      </c>
      <c r="C363" s="14"/>
      <c r="D363" s="39"/>
      <c r="E363" s="33"/>
      <c r="F363" s="31"/>
      <c r="G363" s="18"/>
      <c r="I363" s="15" t="s">
        <v>68</v>
      </c>
      <c r="J363" s="12"/>
      <c r="K363" s="12"/>
    </row>
    <row r="364" spans="1:11" ht="11.25" customHeight="1">
      <c r="A364" s="10" t="s">
        <v>810</v>
      </c>
      <c r="B364" s="11" t="s">
        <v>811</v>
      </c>
      <c r="C364" s="10" t="s">
        <v>29</v>
      </c>
      <c r="D364" s="38">
        <v>980.3</v>
      </c>
      <c r="E364" s="33">
        <f>K364</f>
        <v>15.69</v>
      </c>
      <c r="F364" s="31">
        <f t="shared" si="80"/>
        <v>20.04</v>
      </c>
      <c r="G364" s="18">
        <f t="shared" si="81"/>
        <v>19645.21</v>
      </c>
      <c r="I364" s="12">
        <v>9.81</v>
      </c>
      <c r="J364" s="12">
        <f t="shared" si="82"/>
        <v>7.09</v>
      </c>
      <c r="K364" s="12">
        <f t="shared" si="68"/>
        <v>15.69</v>
      </c>
    </row>
    <row r="365" spans="1:11" ht="11.25" customHeight="1">
      <c r="A365" s="10" t="s">
        <v>812</v>
      </c>
      <c r="B365" s="11" t="s">
        <v>813</v>
      </c>
      <c r="C365" s="10" t="s">
        <v>29</v>
      </c>
      <c r="D365" s="38">
        <v>242</v>
      </c>
      <c r="E365" s="33">
        <f>K365</f>
        <v>13.79</v>
      </c>
      <c r="F365" s="31">
        <f t="shared" si="80"/>
        <v>17.61</v>
      </c>
      <c r="G365" s="18">
        <f t="shared" si="81"/>
        <v>4261.62</v>
      </c>
      <c r="I365" s="12">
        <v>8.61</v>
      </c>
      <c r="J365" s="12">
        <f t="shared" si="82"/>
        <v>6.23</v>
      </c>
      <c r="K365" s="12">
        <f t="shared" si="68"/>
        <v>13.79</v>
      </c>
    </row>
    <row r="366" spans="1:11" ht="11.25" customHeight="1">
      <c r="A366" s="14"/>
      <c r="B366" s="4" t="s">
        <v>814</v>
      </c>
      <c r="C366" s="14"/>
      <c r="D366" s="39"/>
      <c r="E366" s="33"/>
      <c r="F366" s="31"/>
      <c r="G366" s="18"/>
      <c r="I366" s="15" t="s">
        <v>68</v>
      </c>
      <c r="J366" s="12"/>
      <c r="K366" s="12"/>
    </row>
    <row r="367" spans="1:11" ht="11.25" customHeight="1">
      <c r="A367" s="10" t="s">
        <v>815</v>
      </c>
      <c r="B367" s="11" t="s">
        <v>816</v>
      </c>
      <c r="C367" s="10" t="s">
        <v>18</v>
      </c>
      <c r="D367" s="38">
        <v>19</v>
      </c>
      <c r="E367" s="33">
        <f>K367</f>
        <v>53.49</v>
      </c>
      <c r="F367" s="31">
        <f t="shared" si="80"/>
        <v>68.31</v>
      </c>
      <c r="G367" s="18">
        <f t="shared" si="81"/>
        <v>1297.8900000000001</v>
      </c>
      <c r="I367" s="12">
        <v>33.43</v>
      </c>
      <c r="J367" s="12">
        <f t="shared" ref="J367:J382" si="83">ROUND(I367-(I367*$J$3),2)</f>
        <v>24.17</v>
      </c>
      <c r="K367" s="12">
        <f t="shared" ref="K367:K413" si="84">ROUND(J367+(J367*$K$3),2)</f>
        <v>53.49</v>
      </c>
    </row>
    <row r="368" spans="1:11" ht="11.25" customHeight="1">
      <c r="A368" s="14"/>
      <c r="B368" s="4" t="s">
        <v>817</v>
      </c>
      <c r="C368" s="14"/>
      <c r="D368" s="39"/>
      <c r="E368" s="33"/>
      <c r="F368" s="31"/>
      <c r="G368" s="18"/>
      <c r="I368" s="15" t="s">
        <v>68</v>
      </c>
      <c r="J368" s="12"/>
      <c r="K368" s="12"/>
    </row>
    <row r="369" spans="1:11" ht="11.25" customHeight="1">
      <c r="A369" s="10" t="s">
        <v>818</v>
      </c>
      <c r="B369" s="11" t="s">
        <v>819</v>
      </c>
      <c r="C369" s="10" t="s">
        <v>18</v>
      </c>
      <c r="D369" s="38">
        <v>19</v>
      </c>
      <c r="E369" s="33">
        <f>K369</f>
        <v>79.73</v>
      </c>
      <c r="F369" s="31">
        <f t="shared" si="80"/>
        <v>101.82</v>
      </c>
      <c r="G369" s="18">
        <f t="shared" si="81"/>
        <v>1934.58</v>
      </c>
      <c r="I369" s="12">
        <v>49.83</v>
      </c>
      <c r="J369" s="12">
        <f t="shared" si="83"/>
        <v>36.03</v>
      </c>
      <c r="K369" s="12">
        <f t="shared" si="84"/>
        <v>79.73</v>
      </c>
    </row>
    <row r="370" spans="1:11" ht="11.25" customHeight="1">
      <c r="A370" s="10" t="s">
        <v>820</v>
      </c>
      <c r="B370" s="11" t="s">
        <v>821</v>
      </c>
      <c r="C370" s="10" t="s">
        <v>18</v>
      </c>
      <c r="D370" s="38">
        <v>8</v>
      </c>
      <c r="E370" s="33">
        <f>K370</f>
        <v>27</v>
      </c>
      <c r="F370" s="31">
        <f t="shared" si="80"/>
        <v>34.479999999999997</v>
      </c>
      <c r="G370" s="18">
        <f t="shared" si="81"/>
        <v>275.83999999999997</v>
      </c>
      <c r="I370" s="12">
        <v>16.87</v>
      </c>
      <c r="J370" s="12">
        <f t="shared" si="83"/>
        <v>12.2</v>
      </c>
      <c r="K370" s="12">
        <f t="shared" si="84"/>
        <v>27</v>
      </c>
    </row>
    <row r="371" spans="1:11" ht="11.25" customHeight="1">
      <c r="A371" s="10" t="s">
        <v>822</v>
      </c>
      <c r="B371" s="11" t="s">
        <v>823</v>
      </c>
      <c r="C371" s="10" t="s">
        <v>18</v>
      </c>
      <c r="D371" s="38">
        <v>1</v>
      </c>
      <c r="E371" s="33">
        <f>K371</f>
        <v>3677.38</v>
      </c>
      <c r="F371" s="31">
        <f t="shared" si="80"/>
        <v>4696.01</v>
      </c>
      <c r="G371" s="18">
        <f t="shared" si="81"/>
        <v>4696.01</v>
      </c>
      <c r="I371" s="13">
        <v>2298.4699999999998</v>
      </c>
      <c r="J371" s="12">
        <f t="shared" si="83"/>
        <v>1661.79</v>
      </c>
      <c r="K371" s="12">
        <f t="shared" si="84"/>
        <v>3677.38</v>
      </c>
    </row>
    <row r="372" spans="1:11" ht="11.25" customHeight="1">
      <c r="A372" s="14"/>
      <c r="B372" s="4" t="s">
        <v>824</v>
      </c>
      <c r="C372" s="14"/>
      <c r="D372" s="39"/>
      <c r="E372" s="33"/>
      <c r="F372" s="31"/>
      <c r="G372" s="18"/>
      <c r="I372" s="15" t="s">
        <v>68</v>
      </c>
      <c r="J372" s="12"/>
      <c r="K372" s="12"/>
    </row>
    <row r="373" spans="1:11" ht="11.25" customHeight="1">
      <c r="A373" s="10" t="s">
        <v>825</v>
      </c>
      <c r="B373" s="11" t="s">
        <v>826</v>
      </c>
      <c r="C373" s="10" t="s">
        <v>18</v>
      </c>
      <c r="D373" s="38">
        <v>2</v>
      </c>
      <c r="E373" s="33">
        <f>K373</f>
        <v>240.32</v>
      </c>
      <c r="F373" s="31">
        <f t="shared" si="80"/>
        <v>306.89</v>
      </c>
      <c r="G373" s="18">
        <f t="shared" si="81"/>
        <v>613.78</v>
      </c>
      <c r="I373" s="12">
        <v>150.21</v>
      </c>
      <c r="J373" s="12">
        <f t="shared" si="83"/>
        <v>108.6</v>
      </c>
      <c r="K373" s="12">
        <f t="shared" si="84"/>
        <v>240.32</v>
      </c>
    </row>
    <row r="374" spans="1:11" ht="11.25" customHeight="1">
      <c r="A374" s="10" t="s">
        <v>827</v>
      </c>
      <c r="B374" s="11" t="s">
        <v>828</v>
      </c>
      <c r="C374" s="10" t="s">
        <v>18</v>
      </c>
      <c r="D374" s="38">
        <v>41</v>
      </c>
      <c r="E374" s="33">
        <f>K374</f>
        <v>12.08</v>
      </c>
      <c r="F374" s="31">
        <f t="shared" si="80"/>
        <v>15.43</v>
      </c>
      <c r="G374" s="18">
        <f t="shared" si="81"/>
        <v>632.63</v>
      </c>
      <c r="I374" s="12">
        <v>7.55</v>
      </c>
      <c r="J374" s="12">
        <f t="shared" si="83"/>
        <v>5.46</v>
      </c>
      <c r="K374" s="12">
        <f t="shared" si="84"/>
        <v>12.08</v>
      </c>
    </row>
    <row r="375" spans="1:11" ht="11.25" customHeight="1">
      <c r="A375" s="14"/>
      <c r="B375" s="4" t="s">
        <v>707</v>
      </c>
      <c r="C375" s="14"/>
      <c r="D375" s="39"/>
      <c r="E375" s="33"/>
      <c r="F375" s="31"/>
      <c r="G375" s="18"/>
      <c r="I375" s="15" t="s">
        <v>68</v>
      </c>
      <c r="J375" s="12"/>
      <c r="K375" s="12"/>
    </row>
    <row r="376" spans="1:11" ht="11.25" customHeight="1">
      <c r="A376" s="10" t="s">
        <v>829</v>
      </c>
      <c r="B376" s="11" t="s">
        <v>830</v>
      </c>
      <c r="C376" s="10" t="s">
        <v>29</v>
      </c>
      <c r="D376" s="38">
        <v>1.3</v>
      </c>
      <c r="E376" s="33">
        <f>K376</f>
        <v>11.66</v>
      </c>
      <c r="F376" s="31">
        <f t="shared" si="80"/>
        <v>14.89</v>
      </c>
      <c r="G376" s="18">
        <f t="shared" si="81"/>
        <v>19.36</v>
      </c>
      <c r="I376" s="12">
        <v>7.29</v>
      </c>
      <c r="J376" s="12">
        <f t="shared" si="83"/>
        <v>5.27</v>
      </c>
      <c r="K376" s="12">
        <f t="shared" si="84"/>
        <v>11.66</v>
      </c>
    </row>
    <row r="377" spans="1:11" ht="11.25" customHeight="1">
      <c r="A377" s="10" t="s">
        <v>831</v>
      </c>
      <c r="B377" s="11" t="s">
        <v>832</v>
      </c>
      <c r="C377" s="10" t="s">
        <v>29</v>
      </c>
      <c r="D377" s="38">
        <v>219.8</v>
      </c>
      <c r="E377" s="33">
        <f>K377</f>
        <v>9.2100000000000009</v>
      </c>
      <c r="F377" s="31">
        <f t="shared" si="80"/>
        <v>11.76</v>
      </c>
      <c r="G377" s="18">
        <f t="shared" si="81"/>
        <v>2584.85</v>
      </c>
      <c r="I377" s="12">
        <v>5.75</v>
      </c>
      <c r="J377" s="12">
        <f t="shared" si="83"/>
        <v>4.16</v>
      </c>
      <c r="K377" s="12">
        <f t="shared" si="84"/>
        <v>9.2100000000000009</v>
      </c>
    </row>
    <row r="378" spans="1:11" ht="11.25" customHeight="1">
      <c r="A378" s="10" t="s">
        <v>833</v>
      </c>
      <c r="B378" s="11" t="s">
        <v>834</v>
      </c>
      <c r="C378" s="10" t="s">
        <v>29</v>
      </c>
      <c r="D378" s="38">
        <v>4</v>
      </c>
      <c r="E378" s="33">
        <f>K378</f>
        <v>71.14</v>
      </c>
      <c r="F378" s="31">
        <f t="shared" si="80"/>
        <v>90.85</v>
      </c>
      <c r="G378" s="18">
        <f t="shared" si="81"/>
        <v>363.4</v>
      </c>
      <c r="I378" s="12">
        <v>44.47</v>
      </c>
      <c r="J378" s="12">
        <f t="shared" si="83"/>
        <v>32.15</v>
      </c>
      <c r="K378" s="12">
        <f t="shared" si="84"/>
        <v>71.14</v>
      </c>
    </row>
    <row r="379" spans="1:11" ht="11.25" customHeight="1">
      <c r="A379" s="10" t="s">
        <v>835</v>
      </c>
      <c r="B379" s="11" t="s">
        <v>836</v>
      </c>
      <c r="C379" s="10" t="s">
        <v>29</v>
      </c>
      <c r="D379" s="38">
        <v>99.1</v>
      </c>
      <c r="E379" s="33">
        <f>K379</f>
        <v>95.07</v>
      </c>
      <c r="F379" s="31">
        <f t="shared" si="80"/>
        <v>121.4</v>
      </c>
      <c r="G379" s="18">
        <f t="shared" si="81"/>
        <v>12030.74</v>
      </c>
      <c r="I379" s="12">
        <v>59.42</v>
      </c>
      <c r="J379" s="12">
        <f t="shared" si="83"/>
        <v>42.96</v>
      </c>
      <c r="K379" s="12">
        <f t="shared" si="84"/>
        <v>95.07</v>
      </c>
    </row>
    <row r="380" spans="1:11" ht="9.9499999999999993" customHeight="1">
      <c r="A380" s="14"/>
      <c r="B380" s="14"/>
      <c r="C380" s="14"/>
      <c r="D380" s="39"/>
      <c r="E380" s="32"/>
      <c r="F380" s="32"/>
      <c r="G380" s="26"/>
      <c r="I380" s="14"/>
      <c r="J380" s="12"/>
      <c r="K380" s="12"/>
    </row>
    <row r="381" spans="1:11" ht="12.75" customHeight="1">
      <c r="A381" s="7" t="s">
        <v>837</v>
      </c>
      <c r="B381" s="8" t="s">
        <v>838</v>
      </c>
      <c r="C381" s="9"/>
      <c r="D381" s="30"/>
      <c r="E381" s="30"/>
      <c r="F381" s="30"/>
      <c r="G381" s="46">
        <f>SUM(G382)</f>
        <v>14753</v>
      </c>
      <c r="I381" s="9"/>
      <c r="J381" s="12"/>
      <c r="K381" s="12"/>
    </row>
    <row r="382" spans="1:11" ht="22.5" customHeight="1">
      <c r="A382" s="10" t="s">
        <v>839</v>
      </c>
      <c r="B382" s="2" t="s">
        <v>840</v>
      </c>
      <c r="C382" s="10" t="s">
        <v>18</v>
      </c>
      <c r="D382" s="38">
        <v>1</v>
      </c>
      <c r="E382" s="33">
        <f t="shared" ref="E382" si="85">K382</f>
        <v>11552.86</v>
      </c>
      <c r="F382" s="31">
        <f t="shared" ref="F382" si="86">ROUND(E382+(E382*$J$3),2)</f>
        <v>14753</v>
      </c>
      <c r="G382" s="18">
        <f t="shared" ref="G382" si="87">ROUND(F382*D382,2)</f>
        <v>14753</v>
      </c>
      <c r="I382" s="13">
        <v>7220.87</v>
      </c>
      <c r="J382" s="12">
        <f t="shared" si="83"/>
        <v>5220.6899999999996</v>
      </c>
      <c r="K382" s="12">
        <f t="shared" si="84"/>
        <v>11552.86</v>
      </c>
    </row>
    <row r="383" spans="1:11" ht="11.1" customHeight="1">
      <c r="A383" s="14"/>
      <c r="B383" s="14"/>
      <c r="C383" s="14"/>
      <c r="D383" s="39"/>
      <c r="E383" s="32"/>
      <c r="F383" s="32"/>
      <c r="G383" s="26"/>
      <c r="I383" s="14"/>
      <c r="J383" s="12"/>
      <c r="K383" s="12"/>
    </row>
    <row r="384" spans="1:11" ht="12.75" customHeight="1">
      <c r="A384" s="7" t="s">
        <v>841</v>
      </c>
      <c r="B384" s="8" t="s">
        <v>842</v>
      </c>
      <c r="C384" s="9"/>
      <c r="D384" s="30"/>
      <c r="E384" s="30"/>
      <c r="F384" s="30"/>
      <c r="G384" s="46">
        <f>SUM(G385:G396)</f>
        <v>30231.170000000002</v>
      </c>
      <c r="I384" s="9"/>
      <c r="J384" s="12"/>
      <c r="K384" s="12"/>
    </row>
    <row r="385" spans="1:11" ht="11.25" customHeight="1">
      <c r="A385" s="10" t="s">
        <v>843</v>
      </c>
      <c r="B385" s="11" t="s">
        <v>844</v>
      </c>
      <c r="C385" s="10" t="s">
        <v>18</v>
      </c>
      <c r="D385" s="38">
        <v>3</v>
      </c>
      <c r="E385" s="33">
        <f t="shared" ref="E385:E396" si="88">K385</f>
        <v>83.29</v>
      </c>
      <c r="F385" s="31">
        <f t="shared" ref="F385:F396" si="89">ROUND(E385+(E385*$J$3),2)</f>
        <v>106.36</v>
      </c>
      <c r="G385" s="18">
        <f t="shared" ref="G385:G396" si="90">ROUND(F385*D385,2)</f>
        <v>319.08</v>
      </c>
      <c r="I385" s="12">
        <v>52.06</v>
      </c>
      <c r="J385" s="12">
        <f t="shared" ref="J385:J400" si="91">ROUND(I385-(I385*$J$3),2)</f>
        <v>37.64</v>
      </c>
      <c r="K385" s="12">
        <f t="shared" si="84"/>
        <v>83.29</v>
      </c>
    </row>
    <row r="386" spans="1:11" ht="11.25" customHeight="1">
      <c r="A386" s="10" t="s">
        <v>845</v>
      </c>
      <c r="B386" s="11" t="s">
        <v>846</v>
      </c>
      <c r="C386" s="10" t="s">
        <v>29</v>
      </c>
      <c r="D386" s="38">
        <v>35</v>
      </c>
      <c r="E386" s="33">
        <f t="shared" si="88"/>
        <v>11.57</v>
      </c>
      <c r="F386" s="31">
        <f t="shared" si="89"/>
        <v>14.77</v>
      </c>
      <c r="G386" s="18">
        <f t="shared" si="90"/>
        <v>516.95000000000005</v>
      </c>
      <c r="I386" s="12">
        <v>7.24</v>
      </c>
      <c r="J386" s="12">
        <f t="shared" si="91"/>
        <v>5.23</v>
      </c>
      <c r="K386" s="12">
        <f t="shared" si="84"/>
        <v>11.57</v>
      </c>
    </row>
    <row r="387" spans="1:11" ht="11.25" customHeight="1">
      <c r="A387" s="10" t="s">
        <v>847</v>
      </c>
      <c r="B387" s="11" t="s">
        <v>848</v>
      </c>
      <c r="C387" s="10" t="s">
        <v>18</v>
      </c>
      <c r="D387" s="38">
        <v>10</v>
      </c>
      <c r="E387" s="33">
        <f t="shared" si="88"/>
        <v>14.61</v>
      </c>
      <c r="F387" s="31">
        <f t="shared" si="89"/>
        <v>18.66</v>
      </c>
      <c r="G387" s="18">
        <f t="shared" si="90"/>
        <v>186.6</v>
      </c>
      <c r="I387" s="12">
        <v>9.1300000000000008</v>
      </c>
      <c r="J387" s="12">
        <f t="shared" si="91"/>
        <v>6.6</v>
      </c>
      <c r="K387" s="12">
        <f t="shared" si="84"/>
        <v>14.61</v>
      </c>
    </row>
    <row r="388" spans="1:11" ht="11.25" customHeight="1">
      <c r="A388" s="10" t="s">
        <v>849</v>
      </c>
      <c r="B388" s="11" t="s">
        <v>850</v>
      </c>
      <c r="C388" s="10" t="s">
        <v>851</v>
      </c>
      <c r="D388" s="38">
        <v>20</v>
      </c>
      <c r="E388" s="33">
        <f t="shared" si="88"/>
        <v>0.46</v>
      </c>
      <c r="F388" s="31">
        <f t="shared" si="89"/>
        <v>0.59</v>
      </c>
      <c r="G388" s="18">
        <f t="shared" si="90"/>
        <v>11.8</v>
      </c>
      <c r="I388" s="12">
        <v>0.28999999999999998</v>
      </c>
      <c r="J388" s="12">
        <f t="shared" si="91"/>
        <v>0.21</v>
      </c>
      <c r="K388" s="12">
        <f t="shared" si="84"/>
        <v>0.46</v>
      </c>
    </row>
    <row r="389" spans="1:11" ht="11.25" customHeight="1">
      <c r="A389" s="10" t="s">
        <v>852</v>
      </c>
      <c r="B389" s="11" t="s">
        <v>853</v>
      </c>
      <c r="C389" s="10" t="s">
        <v>18</v>
      </c>
      <c r="D389" s="38">
        <v>20</v>
      </c>
      <c r="E389" s="33">
        <f t="shared" si="88"/>
        <v>4.78</v>
      </c>
      <c r="F389" s="31">
        <f t="shared" si="89"/>
        <v>6.1</v>
      </c>
      <c r="G389" s="18">
        <f t="shared" si="90"/>
        <v>122</v>
      </c>
      <c r="I389" s="12">
        <v>2.99</v>
      </c>
      <c r="J389" s="12">
        <f t="shared" si="91"/>
        <v>2.16</v>
      </c>
      <c r="K389" s="12">
        <f t="shared" si="84"/>
        <v>4.78</v>
      </c>
    </row>
    <row r="390" spans="1:11" ht="11.25" customHeight="1">
      <c r="A390" s="10" t="s">
        <v>854</v>
      </c>
      <c r="B390" s="11" t="s">
        <v>855</v>
      </c>
      <c r="C390" s="10" t="s">
        <v>18</v>
      </c>
      <c r="D390" s="38">
        <v>1</v>
      </c>
      <c r="E390" s="33">
        <f t="shared" si="88"/>
        <v>217.06</v>
      </c>
      <c r="F390" s="31">
        <f t="shared" si="89"/>
        <v>277.19</v>
      </c>
      <c r="G390" s="18">
        <f t="shared" si="90"/>
        <v>277.19</v>
      </c>
      <c r="I390" s="12">
        <v>135.66999999999999</v>
      </c>
      <c r="J390" s="12">
        <f t="shared" si="91"/>
        <v>98.09</v>
      </c>
      <c r="K390" s="12">
        <f t="shared" si="84"/>
        <v>217.06</v>
      </c>
    </row>
    <row r="391" spans="1:11" ht="11.25" customHeight="1">
      <c r="A391" s="10" t="s">
        <v>856</v>
      </c>
      <c r="B391" s="11" t="s">
        <v>857</v>
      </c>
      <c r="C391" s="10" t="s">
        <v>38</v>
      </c>
      <c r="D391" s="38">
        <v>30</v>
      </c>
      <c r="E391" s="33">
        <f t="shared" si="88"/>
        <v>6.79</v>
      </c>
      <c r="F391" s="31">
        <f t="shared" si="89"/>
        <v>8.67</v>
      </c>
      <c r="G391" s="18">
        <f t="shared" si="90"/>
        <v>260.10000000000002</v>
      </c>
      <c r="I391" s="12">
        <v>4.25</v>
      </c>
      <c r="J391" s="12">
        <f t="shared" si="91"/>
        <v>3.07</v>
      </c>
      <c r="K391" s="12">
        <f t="shared" si="84"/>
        <v>6.79</v>
      </c>
    </row>
    <row r="392" spans="1:11" ht="11.25" customHeight="1">
      <c r="A392" s="10" t="s">
        <v>858</v>
      </c>
      <c r="B392" s="11" t="s">
        <v>859</v>
      </c>
      <c r="C392" s="10" t="s">
        <v>18</v>
      </c>
      <c r="D392" s="38">
        <v>10</v>
      </c>
      <c r="E392" s="33">
        <f t="shared" si="88"/>
        <v>75.28</v>
      </c>
      <c r="F392" s="31">
        <f t="shared" si="89"/>
        <v>96.13</v>
      </c>
      <c r="G392" s="18">
        <f t="shared" si="90"/>
        <v>961.3</v>
      </c>
      <c r="I392" s="12">
        <v>47.06</v>
      </c>
      <c r="J392" s="12">
        <f t="shared" si="91"/>
        <v>34.020000000000003</v>
      </c>
      <c r="K392" s="12">
        <f t="shared" si="84"/>
        <v>75.28</v>
      </c>
    </row>
    <row r="393" spans="1:11" ht="11.25" customHeight="1">
      <c r="A393" s="10" t="s">
        <v>860</v>
      </c>
      <c r="B393" s="11" t="s">
        <v>861</v>
      </c>
      <c r="C393" s="10" t="s">
        <v>29</v>
      </c>
      <c r="D393" s="38">
        <v>250</v>
      </c>
      <c r="E393" s="33">
        <f t="shared" si="88"/>
        <v>36.93</v>
      </c>
      <c r="F393" s="31">
        <f t="shared" si="89"/>
        <v>47.16</v>
      </c>
      <c r="G393" s="18">
        <f t="shared" si="90"/>
        <v>11790</v>
      </c>
      <c r="I393" s="12">
        <v>23.08</v>
      </c>
      <c r="J393" s="12">
        <f t="shared" si="91"/>
        <v>16.690000000000001</v>
      </c>
      <c r="K393" s="12">
        <f t="shared" si="84"/>
        <v>36.93</v>
      </c>
    </row>
    <row r="394" spans="1:11" ht="11.25" customHeight="1">
      <c r="A394" s="10" t="s">
        <v>862</v>
      </c>
      <c r="B394" s="11" t="s">
        <v>863</v>
      </c>
      <c r="C394" s="10" t="s">
        <v>29</v>
      </c>
      <c r="D394" s="38">
        <v>200</v>
      </c>
      <c r="E394" s="33">
        <f t="shared" si="88"/>
        <v>52.38</v>
      </c>
      <c r="F394" s="31">
        <f t="shared" si="89"/>
        <v>66.89</v>
      </c>
      <c r="G394" s="18">
        <f t="shared" si="90"/>
        <v>13378</v>
      </c>
      <c r="I394" s="12">
        <v>32.74</v>
      </c>
      <c r="J394" s="12">
        <f t="shared" si="91"/>
        <v>23.67</v>
      </c>
      <c r="K394" s="12">
        <f t="shared" si="84"/>
        <v>52.38</v>
      </c>
    </row>
    <row r="395" spans="1:11" ht="11.25" customHeight="1">
      <c r="A395" s="10" t="s">
        <v>864</v>
      </c>
      <c r="B395" s="11" t="s">
        <v>865</v>
      </c>
      <c r="C395" s="10" t="s">
        <v>18</v>
      </c>
      <c r="D395" s="38">
        <v>5</v>
      </c>
      <c r="E395" s="33">
        <f t="shared" si="88"/>
        <v>312.02</v>
      </c>
      <c r="F395" s="31">
        <f t="shared" si="89"/>
        <v>398.45</v>
      </c>
      <c r="G395" s="18">
        <f t="shared" si="90"/>
        <v>1992.25</v>
      </c>
      <c r="I395" s="12">
        <v>195.02</v>
      </c>
      <c r="J395" s="12">
        <f t="shared" si="91"/>
        <v>141</v>
      </c>
      <c r="K395" s="12">
        <f t="shared" si="84"/>
        <v>312.02</v>
      </c>
    </row>
    <row r="396" spans="1:11" ht="11.25" customHeight="1">
      <c r="A396" s="10" t="s">
        <v>866</v>
      </c>
      <c r="B396" s="11" t="s">
        <v>867</v>
      </c>
      <c r="C396" s="10" t="s">
        <v>18</v>
      </c>
      <c r="D396" s="38">
        <v>10</v>
      </c>
      <c r="E396" s="33">
        <f t="shared" si="88"/>
        <v>32.57</v>
      </c>
      <c r="F396" s="31">
        <f t="shared" si="89"/>
        <v>41.59</v>
      </c>
      <c r="G396" s="18">
        <f t="shared" si="90"/>
        <v>415.9</v>
      </c>
      <c r="I396" s="12">
        <v>20.36</v>
      </c>
      <c r="J396" s="12">
        <f t="shared" si="91"/>
        <v>14.72</v>
      </c>
      <c r="K396" s="12">
        <f t="shared" si="84"/>
        <v>32.57</v>
      </c>
    </row>
    <row r="397" spans="1:11" ht="9.9499999999999993" customHeight="1">
      <c r="A397" s="14"/>
      <c r="B397" s="14"/>
      <c r="C397" s="14"/>
      <c r="D397" s="39"/>
      <c r="E397" s="32"/>
      <c r="F397" s="32"/>
      <c r="G397" s="26"/>
      <c r="I397" s="14"/>
      <c r="J397" s="12"/>
      <c r="K397" s="12"/>
    </row>
    <row r="398" spans="1:11" ht="12.75" customHeight="1">
      <c r="A398" s="7" t="s">
        <v>868</v>
      </c>
      <c r="B398" s="8" t="s">
        <v>869</v>
      </c>
      <c r="C398" s="9"/>
      <c r="D398" s="30"/>
      <c r="E398" s="30"/>
      <c r="F398" s="30"/>
      <c r="G398" s="46">
        <f>SUM(G399:G410)</f>
        <v>71222.27</v>
      </c>
      <c r="I398" s="9"/>
      <c r="J398" s="12"/>
      <c r="K398" s="12"/>
    </row>
    <row r="399" spans="1:11" ht="11.25" customHeight="1">
      <c r="A399" s="10" t="s">
        <v>870</v>
      </c>
      <c r="B399" s="11" t="s">
        <v>871</v>
      </c>
      <c r="C399" s="10" t="s">
        <v>18</v>
      </c>
      <c r="D399" s="38">
        <v>1</v>
      </c>
      <c r="E399" s="33">
        <f t="shared" ref="E399:E405" si="92">K399</f>
        <v>4632.91</v>
      </c>
      <c r="F399" s="31">
        <f t="shared" ref="F399:F410" si="93">ROUND(E399+(E399*$J$3),2)</f>
        <v>5916.23</v>
      </c>
      <c r="G399" s="18">
        <f t="shared" ref="G399:G410" si="94">ROUND(F399*D399,2)</f>
        <v>5916.23</v>
      </c>
      <c r="I399" s="13">
        <v>2895.7</v>
      </c>
      <c r="J399" s="12">
        <f t="shared" si="91"/>
        <v>2093.59</v>
      </c>
      <c r="K399" s="12">
        <f t="shared" si="84"/>
        <v>4632.91</v>
      </c>
    </row>
    <row r="400" spans="1:11" ht="11.25" customHeight="1">
      <c r="A400" s="10" t="s">
        <v>872</v>
      </c>
      <c r="B400" s="11" t="s">
        <v>873</v>
      </c>
      <c r="C400" s="10" t="s">
        <v>15</v>
      </c>
      <c r="D400" s="38">
        <v>29.79</v>
      </c>
      <c r="E400" s="33">
        <f t="shared" si="92"/>
        <v>340.12</v>
      </c>
      <c r="F400" s="31">
        <f t="shared" si="93"/>
        <v>434.33</v>
      </c>
      <c r="G400" s="18">
        <f t="shared" si="94"/>
        <v>12938.69</v>
      </c>
      <c r="I400" s="12">
        <v>212.59</v>
      </c>
      <c r="J400" s="12">
        <f t="shared" si="91"/>
        <v>153.69999999999999</v>
      </c>
      <c r="K400" s="12">
        <f t="shared" si="84"/>
        <v>340.12</v>
      </c>
    </row>
    <row r="401" spans="1:11" ht="11.25" customHeight="1">
      <c r="A401" s="10" t="s">
        <v>874</v>
      </c>
      <c r="B401" s="11" t="s">
        <v>875</v>
      </c>
      <c r="C401" s="10" t="s">
        <v>15</v>
      </c>
      <c r="D401" s="38">
        <v>30.37</v>
      </c>
      <c r="E401" s="33">
        <f t="shared" si="92"/>
        <v>340.12</v>
      </c>
      <c r="F401" s="31">
        <f t="shared" si="93"/>
        <v>434.33</v>
      </c>
      <c r="G401" s="18">
        <f t="shared" si="94"/>
        <v>13190.6</v>
      </c>
      <c r="I401" s="12">
        <v>212.59</v>
      </c>
      <c r="J401" s="12">
        <f t="shared" ref="J401:J413" si="95">ROUND(I401-(I401*$J$3),2)</f>
        <v>153.69999999999999</v>
      </c>
      <c r="K401" s="12">
        <f t="shared" si="84"/>
        <v>340.12</v>
      </c>
    </row>
    <row r="402" spans="1:11" ht="11.25" customHeight="1">
      <c r="A402" s="10" t="s">
        <v>876</v>
      </c>
      <c r="B402" s="11" t="s">
        <v>877</v>
      </c>
      <c r="C402" s="10" t="s">
        <v>15</v>
      </c>
      <c r="D402" s="38">
        <v>31</v>
      </c>
      <c r="E402" s="33">
        <f t="shared" si="92"/>
        <v>197.57</v>
      </c>
      <c r="F402" s="31">
        <f t="shared" si="93"/>
        <v>252.3</v>
      </c>
      <c r="G402" s="18">
        <f t="shared" si="94"/>
        <v>7821.3</v>
      </c>
      <c r="I402" s="12">
        <v>123.49</v>
      </c>
      <c r="J402" s="12">
        <f t="shared" si="95"/>
        <v>89.28</v>
      </c>
      <c r="K402" s="12">
        <f t="shared" si="84"/>
        <v>197.57</v>
      </c>
    </row>
    <row r="403" spans="1:11" ht="11.25" customHeight="1">
      <c r="A403" s="10" t="s">
        <v>878</v>
      </c>
      <c r="B403" s="11" t="s">
        <v>879</v>
      </c>
      <c r="C403" s="10" t="s">
        <v>15</v>
      </c>
      <c r="D403" s="38">
        <v>5.87</v>
      </c>
      <c r="E403" s="33">
        <f t="shared" si="92"/>
        <v>215.62</v>
      </c>
      <c r="F403" s="31">
        <f t="shared" si="93"/>
        <v>275.35000000000002</v>
      </c>
      <c r="G403" s="18">
        <f t="shared" si="94"/>
        <v>1616.3</v>
      </c>
      <c r="I403" s="12">
        <v>134.77000000000001</v>
      </c>
      <c r="J403" s="12">
        <f t="shared" si="95"/>
        <v>97.44</v>
      </c>
      <c r="K403" s="12">
        <f t="shared" si="84"/>
        <v>215.62</v>
      </c>
    </row>
    <row r="404" spans="1:11" ht="11.25" customHeight="1">
      <c r="A404" s="10" t="s">
        <v>880</v>
      </c>
      <c r="B404" s="11" t="s">
        <v>881</v>
      </c>
      <c r="C404" s="10" t="s">
        <v>15</v>
      </c>
      <c r="D404" s="38">
        <v>2.4</v>
      </c>
      <c r="E404" s="33">
        <f t="shared" si="92"/>
        <v>340.12</v>
      </c>
      <c r="F404" s="31">
        <f t="shared" si="93"/>
        <v>434.33</v>
      </c>
      <c r="G404" s="18">
        <f t="shared" si="94"/>
        <v>1042.3900000000001</v>
      </c>
      <c r="I404" s="12">
        <v>212.59</v>
      </c>
      <c r="J404" s="12">
        <f t="shared" si="95"/>
        <v>153.69999999999999</v>
      </c>
      <c r="K404" s="12">
        <f t="shared" si="84"/>
        <v>340.12</v>
      </c>
    </row>
    <row r="405" spans="1:11" ht="11.25" customHeight="1">
      <c r="A405" s="10" t="s">
        <v>882</v>
      </c>
      <c r="B405" s="11" t="s">
        <v>883</v>
      </c>
      <c r="C405" s="10" t="s">
        <v>29</v>
      </c>
      <c r="D405" s="38">
        <v>59.9</v>
      </c>
      <c r="E405" s="33">
        <f t="shared" si="92"/>
        <v>107.1</v>
      </c>
      <c r="F405" s="31">
        <f t="shared" si="93"/>
        <v>136.77000000000001</v>
      </c>
      <c r="G405" s="18">
        <f t="shared" si="94"/>
        <v>8192.52</v>
      </c>
      <c r="I405" s="12">
        <v>66.95</v>
      </c>
      <c r="J405" s="12">
        <f t="shared" si="95"/>
        <v>48.4</v>
      </c>
      <c r="K405" s="12">
        <f t="shared" si="84"/>
        <v>107.1</v>
      </c>
    </row>
    <row r="406" spans="1:11" ht="11.25" customHeight="1">
      <c r="A406" s="14"/>
      <c r="B406" s="4" t="s">
        <v>884</v>
      </c>
      <c r="C406" s="14"/>
      <c r="D406" s="39"/>
      <c r="E406" s="33"/>
      <c r="F406" s="31"/>
      <c r="G406" s="18"/>
      <c r="I406" s="15" t="s">
        <v>68</v>
      </c>
      <c r="J406" s="12"/>
      <c r="K406" s="12"/>
    </row>
    <row r="407" spans="1:11" ht="11.25" customHeight="1">
      <c r="A407" s="10" t="s">
        <v>887</v>
      </c>
      <c r="B407" s="11" t="s">
        <v>888</v>
      </c>
      <c r="C407" s="10" t="s">
        <v>15</v>
      </c>
      <c r="D407" s="38">
        <v>101.8</v>
      </c>
      <c r="E407" s="33">
        <f>K407</f>
        <v>98.96</v>
      </c>
      <c r="F407" s="31">
        <f t="shared" si="93"/>
        <v>126.37</v>
      </c>
      <c r="G407" s="18">
        <f t="shared" si="94"/>
        <v>12864.47</v>
      </c>
      <c r="I407" s="12">
        <v>61.86</v>
      </c>
      <c r="J407" s="12">
        <f t="shared" si="95"/>
        <v>44.72</v>
      </c>
      <c r="K407" s="12">
        <f t="shared" si="84"/>
        <v>98.96</v>
      </c>
    </row>
    <row r="408" spans="1:11" ht="11.25" customHeight="1">
      <c r="A408" s="10" t="s">
        <v>889</v>
      </c>
      <c r="B408" s="11" t="s">
        <v>890</v>
      </c>
      <c r="C408" s="10" t="s">
        <v>15</v>
      </c>
      <c r="D408" s="38">
        <v>50.9</v>
      </c>
      <c r="E408" s="33">
        <f>K408</f>
        <v>14.43</v>
      </c>
      <c r="F408" s="31">
        <f t="shared" si="93"/>
        <v>18.43</v>
      </c>
      <c r="G408" s="18">
        <f t="shared" si="94"/>
        <v>938.09</v>
      </c>
      <c r="I408" s="12">
        <v>9.02</v>
      </c>
      <c r="J408" s="12">
        <f t="shared" si="95"/>
        <v>6.52</v>
      </c>
      <c r="K408" s="12">
        <f t="shared" si="84"/>
        <v>14.43</v>
      </c>
    </row>
    <row r="409" spans="1:11" ht="11.25" customHeight="1">
      <c r="A409" s="10" t="s">
        <v>891</v>
      </c>
      <c r="B409" s="11" t="s">
        <v>892</v>
      </c>
      <c r="C409" s="10" t="s">
        <v>15</v>
      </c>
      <c r="D409" s="38">
        <v>52.88</v>
      </c>
      <c r="E409" s="33">
        <f>K409</f>
        <v>84.82</v>
      </c>
      <c r="F409" s="31">
        <f t="shared" si="93"/>
        <v>108.32</v>
      </c>
      <c r="G409" s="18">
        <f t="shared" si="94"/>
        <v>5727.96</v>
      </c>
      <c r="I409" s="12">
        <v>53.02</v>
      </c>
      <c r="J409" s="12">
        <f t="shared" si="95"/>
        <v>38.33</v>
      </c>
      <c r="K409" s="12">
        <f t="shared" si="84"/>
        <v>84.82</v>
      </c>
    </row>
    <row r="410" spans="1:11" ht="11.25" customHeight="1">
      <c r="A410" s="10" t="s">
        <v>893</v>
      </c>
      <c r="B410" s="11" t="s">
        <v>894</v>
      </c>
      <c r="C410" s="10" t="s">
        <v>15</v>
      </c>
      <c r="D410" s="38">
        <v>50.9</v>
      </c>
      <c r="E410" s="33">
        <f>K410</f>
        <v>14.98</v>
      </c>
      <c r="F410" s="31">
        <f t="shared" si="93"/>
        <v>19.13</v>
      </c>
      <c r="G410" s="18">
        <f t="shared" si="94"/>
        <v>973.72</v>
      </c>
      <c r="I410" s="12">
        <v>9.3699999999999992</v>
      </c>
      <c r="J410" s="12">
        <f t="shared" si="95"/>
        <v>6.77</v>
      </c>
      <c r="K410" s="12">
        <f t="shared" si="84"/>
        <v>14.98</v>
      </c>
    </row>
    <row r="411" spans="1:11" ht="11.1" customHeight="1">
      <c r="A411" s="14"/>
      <c r="B411" s="14"/>
      <c r="C411" s="14"/>
      <c r="D411" s="39"/>
      <c r="E411" s="32"/>
      <c r="F411" s="32"/>
      <c r="G411" s="26"/>
      <c r="I411" s="14"/>
      <c r="J411" s="12"/>
      <c r="K411" s="12"/>
    </row>
    <row r="412" spans="1:11" ht="12.75" customHeight="1">
      <c r="A412" s="7" t="s">
        <v>895</v>
      </c>
      <c r="B412" s="8" t="s">
        <v>896</v>
      </c>
      <c r="C412" s="9"/>
      <c r="D412" s="30"/>
      <c r="E412" s="30"/>
      <c r="F412" s="30"/>
      <c r="G412" s="46">
        <f>SUM(G413)</f>
        <v>4132.99</v>
      </c>
      <c r="I412" s="9"/>
      <c r="J412" s="12"/>
      <c r="K412" s="12"/>
    </row>
    <row r="413" spans="1:11" ht="11.25" customHeight="1">
      <c r="A413" s="10" t="s">
        <v>897</v>
      </c>
      <c r="B413" s="11" t="s">
        <v>898</v>
      </c>
      <c r="C413" s="10" t="s">
        <v>15</v>
      </c>
      <c r="D413" s="38">
        <v>890.73</v>
      </c>
      <c r="E413" s="33">
        <f t="shared" ref="E413" si="96">K413</f>
        <v>3.63</v>
      </c>
      <c r="F413" s="31">
        <f t="shared" ref="F413" si="97">ROUND(E413+(E413*$J$3),2)</f>
        <v>4.6399999999999997</v>
      </c>
      <c r="G413" s="18">
        <f t="shared" ref="G413" si="98">ROUND(F413*D413,2)</f>
        <v>4132.99</v>
      </c>
      <c r="I413" s="12">
        <v>2.27</v>
      </c>
      <c r="J413" s="12">
        <f t="shared" si="95"/>
        <v>1.64</v>
      </c>
      <c r="K413" s="12">
        <f t="shared" si="84"/>
        <v>3.63</v>
      </c>
    </row>
    <row r="414" spans="1:11" ht="9.9499999999999993" customHeight="1">
      <c r="A414" s="14"/>
      <c r="B414" s="14"/>
      <c r="C414" s="14"/>
      <c r="D414" s="39"/>
      <c r="E414" s="32"/>
      <c r="F414" s="32"/>
      <c r="G414" s="26"/>
      <c r="I414" s="14"/>
      <c r="J414" s="12"/>
      <c r="K414" s="12"/>
    </row>
    <row r="415" spans="1:11" ht="12.75" customHeight="1">
      <c r="A415" s="7" t="s">
        <v>936</v>
      </c>
      <c r="B415" s="8" t="s">
        <v>937</v>
      </c>
      <c r="C415" s="9"/>
      <c r="D415" s="30"/>
      <c r="E415" s="30"/>
      <c r="F415" s="30"/>
      <c r="G415" s="46">
        <f>SUM(G416:G424)</f>
        <v>55532.090000000004</v>
      </c>
      <c r="I415" s="9"/>
      <c r="J415" s="12"/>
      <c r="K415" s="12"/>
    </row>
    <row r="416" spans="1:11" ht="22.5" customHeight="1">
      <c r="A416" s="10" t="s">
        <v>938</v>
      </c>
      <c r="B416" s="2" t="s">
        <v>939</v>
      </c>
      <c r="C416" s="10" t="s">
        <v>29</v>
      </c>
      <c r="D416" s="38">
        <v>68</v>
      </c>
      <c r="E416" s="33">
        <f t="shared" ref="E416:E424" si="99">K416</f>
        <v>143.51</v>
      </c>
      <c r="F416" s="31">
        <f t="shared" ref="F416:F424" si="100">ROUND(E416+(E416*$J$3),2)</f>
        <v>183.26</v>
      </c>
      <c r="G416" s="18">
        <f t="shared" ref="G416:G424" si="101">ROUND(F416*D416,2)</f>
        <v>12461.68</v>
      </c>
      <c r="I416" s="12">
        <v>89.7</v>
      </c>
      <c r="J416" s="12">
        <f t="shared" ref="J416:J424" si="102">ROUND(I416-(I416*$J$3),2)</f>
        <v>64.849999999999994</v>
      </c>
      <c r="K416" s="12">
        <f t="shared" ref="K416:K431" si="103">ROUND(J416+(J416*$K$3),2)</f>
        <v>143.51</v>
      </c>
    </row>
    <row r="417" spans="1:11" ht="22.5" customHeight="1">
      <c r="A417" s="10" t="s">
        <v>940</v>
      </c>
      <c r="B417" s="2" t="s">
        <v>941</v>
      </c>
      <c r="C417" s="10" t="s">
        <v>29</v>
      </c>
      <c r="D417" s="38">
        <v>81</v>
      </c>
      <c r="E417" s="33">
        <f t="shared" si="99"/>
        <v>69.260000000000005</v>
      </c>
      <c r="F417" s="31">
        <f t="shared" si="100"/>
        <v>88.45</v>
      </c>
      <c r="G417" s="18">
        <f t="shared" si="101"/>
        <v>7164.45</v>
      </c>
      <c r="I417" s="12">
        <v>43.29</v>
      </c>
      <c r="J417" s="12">
        <f t="shared" si="102"/>
        <v>31.3</v>
      </c>
      <c r="K417" s="12">
        <f t="shared" si="103"/>
        <v>69.260000000000005</v>
      </c>
    </row>
    <row r="418" spans="1:11" ht="11.25" customHeight="1">
      <c r="A418" s="10" t="s">
        <v>942</v>
      </c>
      <c r="B418" s="11" t="s">
        <v>943</v>
      </c>
      <c r="C418" s="10" t="s">
        <v>38</v>
      </c>
      <c r="D418" s="38">
        <v>19.440000000000001</v>
      </c>
      <c r="E418" s="33">
        <f t="shared" si="99"/>
        <v>20.2</v>
      </c>
      <c r="F418" s="31">
        <f t="shared" si="100"/>
        <v>25.8</v>
      </c>
      <c r="G418" s="18">
        <f t="shared" si="101"/>
        <v>501.55</v>
      </c>
      <c r="I418" s="12">
        <v>12.63</v>
      </c>
      <c r="J418" s="12">
        <f t="shared" si="102"/>
        <v>9.1300000000000008</v>
      </c>
      <c r="K418" s="12">
        <f t="shared" si="103"/>
        <v>20.2</v>
      </c>
    </row>
    <row r="419" spans="1:11" ht="11.25" customHeight="1">
      <c r="A419" s="10" t="s">
        <v>944</v>
      </c>
      <c r="B419" s="11" t="s">
        <v>945</v>
      </c>
      <c r="C419" s="10" t="s">
        <v>15</v>
      </c>
      <c r="D419" s="38">
        <v>97.2</v>
      </c>
      <c r="E419" s="33">
        <f t="shared" si="99"/>
        <v>7.59</v>
      </c>
      <c r="F419" s="31">
        <f t="shared" si="100"/>
        <v>9.69</v>
      </c>
      <c r="G419" s="18">
        <f t="shared" si="101"/>
        <v>941.87</v>
      </c>
      <c r="I419" s="12">
        <v>4.74</v>
      </c>
      <c r="J419" s="12">
        <f t="shared" si="102"/>
        <v>3.43</v>
      </c>
      <c r="K419" s="12">
        <f t="shared" si="103"/>
        <v>7.59</v>
      </c>
    </row>
    <row r="420" spans="1:11" ht="22.5" customHeight="1">
      <c r="A420" s="10" t="s">
        <v>946</v>
      </c>
      <c r="B420" s="2" t="s">
        <v>947</v>
      </c>
      <c r="C420" s="10" t="s">
        <v>15</v>
      </c>
      <c r="D420" s="38">
        <v>97.2</v>
      </c>
      <c r="E420" s="33">
        <f t="shared" si="99"/>
        <v>63.13</v>
      </c>
      <c r="F420" s="31">
        <f t="shared" si="100"/>
        <v>80.62</v>
      </c>
      <c r="G420" s="18">
        <f t="shared" si="101"/>
        <v>7836.26</v>
      </c>
      <c r="I420" s="12">
        <v>39.46</v>
      </c>
      <c r="J420" s="12">
        <f t="shared" si="102"/>
        <v>28.53</v>
      </c>
      <c r="K420" s="12">
        <f t="shared" si="103"/>
        <v>63.13</v>
      </c>
    </row>
    <row r="421" spans="1:11" ht="11.25" customHeight="1">
      <c r="A421" s="10" t="s">
        <v>948</v>
      </c>
      <c r="B421" s="11" t="s">
        <v>949</v>
      </c>
      <c r="C421" s="10" t="s">
        <v>15</v>
      </c>
      <c r="D421" s="38">
        <v>20</v>
      </c>
      <c r="E421" s="33">
        <f t="shared" si="99"/>
        <v>18.63</v>
      </c>
      <c r="F421" s="31">
        <f t="shared" si="100"/>
        <v>23.79</v>
      </c>
      <c r="G421" s="18">
        <f t="shared" si="101"/>
        <v>475.8</v>
      </c>
      <c r="I421" s="12">
        <v>11.65</v>
      </c>
      <c r="J421" s="12">
        <f t="shared" si="102"/>
        <v>8.42</v>
      </c>
      <c r="K421" s="12">
        <f t="shared" si="103"/>
        <v>18.63</v>
      </c>
    </row>
    <row r="422" spans="1:11" ht="11.25" customHeight="1">
      <c r="A422" s="10" t="s">
        <v>950</v>
      </c>
      <c r="B422" s="11" t="s">
        <v>951</v>
      </c>
      <c r="C422" s="10" t="s">
        <v>15</v>
      </c>
      <c r="D422" s="38">
        <v>100</v>
      </c>
      <c r="E422" s="33">
        <f t="shared" si="99"/>
        <v>135.12</v>
      </c>
      <c r="F422" s="31">
        <f t="shared" si="100"/>
        <v>172.55</v>
      </c>
      <c r="G422" s="18">
        <f t="shared" si="101"/>
        <v>17255</v>
      </c>
      <c r="I422" s="12">
        <v>84.45</v>
      </c>
      <c r="J422" s="12">
        <f t="shared" si="102"/>
        <v>61.06</v>
      </c>
      <c r="K422" s="12">
        <f t="shared" si="103"/>
        <v>135.12</v>
      </c>
    </row>
    <row r="423" spans="1:11" ht="22.5" customHeight="1">
      <c r="A423" s="10" t="s">
        <v>952</v>
      </c>
      <c r="B423" s="2" t="s">
        <v>953</v>
      </c>
      <c r="C423" s="10" t="s">
        <v>18</v>
      </c>
      <c r="D423" s="38">
        <v>1</v>
      </c>
      <c r="E423" s="33">
        <f t="shared" si="99"/>
        <v>2046.93</v>
      </c>
      <c r="F423" s="31">
        <f t="shared" si="100"/>
        <v>2613.9299999999998</v>
      </c>
      <c r="G423" s="18">
        <f t="shared" si="101"/>
        <v>2613.9299999999998</v>
      </c>
      <c r="I423" s="13">
        <v>1279.3900000000001</v>
      </c>
      <c r="J423" s="12">
        <f t="shared" si="102"/>
        <v>925</v>
      </c>
      <c r="K423" s="12">
        <f t="shared" si="103"/>
        <v>2046.93</v>
      </c>
    </row>
    <row r="424" spans="1:11" ht="22.5" customHeight="1">
      <c r="A424" s="10" t="s">
        <v>954</v>
      </c>
      <c r="B424" s="2" t="s">
        <v>955</v>
      </c>
      <c r="C424" s="10" t="s">
        <v>18</v>
      </c>
      <c r="D424" s="38">
        <v>1</v>
      </c>
      <c r="E424" s="33">
        <f t="shared" si="99"/>
        <v>4918.99</v>
      </c>
      <c r="F424" s="31">
        <f t="shared" si="100"/>
        <v>6281.55</v>
      </c>
      <c r="G424" s="18">
        <f t="shared" si="101"/>
        <v>6281.55</v>
      </c>
      <c r="I424" s="13">
        <v>3074.51</v>
      </c>
      <c r="J424" s="12">
        <f t="shared" si="102"/>
        <v>2222.87</v>
      </c>
      <c r="K424" s="12">
        <f t="shared" si="103"/>
        <v>4918.99</v>
      </c>
    </row>
    <row r="425" spans="1:11" ht="11.25" customHeight="1">
      <c r="A425" s="14"/>
      <c r="B425" s="14"/>
      <c r="C425" s="14"/>
      <c r="D425" s="39"/>
      <c r="E425" s="34"/>
      <c r="F425" s="34"/>
      <c r="G425" s="26"/>
      <c r="I425" s="15" t="s">
        <v>68</v>
      </c>
      <c r="J425" s="12"/>
      <c r="K425" s="12"/>
    </row>
    <row r="426" spans="1:11" ht="12.75" customHeight="1">
      <c r="A426" s="7" t="s">
        <v>956</v>
      </c>
      <c r="B426" s="8" t="s">
        <v>957</v>
      </c>
      <c r="C426" s="9"/>
      <c r="D426" s="30"/>
      <c r="E426" s="30"/>
      <c r="F426" s="30"/>
      <c r="G426" s="46">
        <f>SUM(G427:G431)</f>
        <v>92280.57</v>
      </c>
      <c r="I426" s="9"/>
      <c r="J426" s="12"/>
      <c r="K426" s="12"/>
    </row>
    <row r="427" spans="1:11" ht="11.25" customHeight="1">
      <c r="A427" s="10" t="s">
        <v>958</v>
      </c>
      <c r="B427" s="11" t="s">
        <v>959</v>
      </c>
      <c r="C427" s="10" t="s">
        <v>960</v>
      </c>
      <c r="D427" s="38">
        <v>313</v>
      </c>
      <c r="E427" s="33">
        <f t="shared" ref="E427:E431" si="104">K427</f>
        <v>30.34</v>
      </c>
      <c r="F427" s="31">
        <f t="shared" ref="F427:F431" si="105">ROUND(E427+(E427*$J$3),2)</f>
        <v>38.74</v>
      </c>
      <c r="G427" s="18">
        <f t="shared" ref="G427:G431" si="106">ROUND(F427*D427,2)</f>
        <v>12125.62</v>
      </c>
      <c r="I427" s="12">
        <v>18.96</v>
      </c>
      <c r="J427" s="12">
        <f t="shared" ref="J427:J431" si="107">ROUND(I427-(I427*$J$3),2)</f>
        <v>13.71</v>
      </c>
      <c r="K427" s="12">
        <f t="shared" si="103"/>
        <v>30.34</v>
      </c>
    </row>
    <row r="428" spans="1:11" ht="11.25" customHeight="1">
      <c r="A428" s="10" t="s">
        <v>961</v>
      </c>
      <c r="B428" s="11" t="s">
        <v>962</v>
      </c>
      <c r="C428" s="10" t="s">
        <v>960</v>
      </c>
      <c r="D428" s="38">
        <v>313</v>
      </c>
      <c r="E428" s="33">
        <f t="shared" si="104"/>
        <v>56.14</v>
      </c>
      <c r="F428" s="31">
        <f t="shared" si="105"/>
        <v>71.69</v>
      </c>
      <c r="G428" s="18">
        <f t="shared" si="106"/>
        <v>22438.97</v>
      </c>
      <c r="I428" s="12">
        <v>35.090000000000003</v>
      </c>
      <c r="J428" s="12">
        <f t="shared" si="107"/>
        <v>25.37</v>
      </c>
      <c r="K428" s="12">
        <f t="shared" si="103"/>
        <v>56.14</v>
      </c>
    </row>
    <row r="429" spans="1:11" ht="11.25" customHeight="1">
      <c r="A429" s="10" t="s">
        <v>963</v>
      </c>
      <c r="B429" s="11" t="s">
        <v>964</v>
      </c>
      <c r="C429" s="10" t="s">
        <v>960</v>
      </c>
      <c r="D429" s="38">
        <v>313</v>
      </c>
      <c r="E429" s="33">
        <f t="shared" si="104"/>
        <v>40.03</v>
      </c>
      <c r="F429" s="31">
        <f t="shared" si="105"/>
        <v>51.12</v>
      </c>
      <c r="G429" s="18">
        <f t="shared" si="106"/>
        <v>16000.56</v>
      </c>
      <c r="I429" s="12">
        <v>25.02</v>
      </c>
      <c r="J429" s="12">
        <f t="shared" si="107"/>
        <v>18.09</v>
      </c>
      <c r="K429" s="12">
        <f t="shared" si="103"/>
        <v>40.03</v>
      </c>
    </row>
    <row r="430" spans="1:11" ht="11.25" customHeight="1">
      <c r="A430" s="10" t="s">
        <v>965</v>
      </c>
      <c r="B430" s="11" t="s">
        <v>966</v>
      </c>
      <c r="C430" s="10" t="s">
        <v>960</v>
      </c>
      <c r="D430" s="38">
        <v>208</v>
      </c>
      <c r="E430" s="33">
        <f t="shared" si="104"/>
        <v>119.08</v>
      </c>
      <c r="F430" s="31">
        <f t="shared" si="105"/>
        <v>152.07</v>
      </c>
      <c r="G430" s="18">
        <f t="shared" si="106"/>
        <v>31630.560000000001</v>
      </c>
      <c r="I430" s="12">
        <v>74.42</v>
      </c>
      <c r="J430" s="12">
        <f t="shared" si="107"/>
        <v>53.81</v>
      </c>
      <c r="K430" s="12">
        <f t="shared" si="103"/>
        <v>119.08</v>
      </c>
    </row>
    <row r="431" spans="1:11" ht="11.25" customHeight="1">
      <c r="A431" s="10" t="s">
        <v>967</v>
      </c>
      <c r="B431" s="11" t="s">
        <v>968</v>
      </c>
      <c r="C431" s="10" t="s">
        <v>960</v>
      </c>
      <c r="D431" s="38">
        <v>313</v>
      </c>
      <c r="E431" s="33">
        <f t="shared" si="104"/>
        <v>25.23</v>
      </c>
      <c r="F431" s="31">
        <f t="shared" si="105"/>
        <v>32.22</v>
      </c>
      <c r="G431" s="18">
        <f t="shared" si="106"/>
        <v>10084.86</v>
      </c>
      <c r="I431" s="12">
        <v>15.77</v>
      </c>
      <c r="J431" s="12">
        <f t="shared" si="107"/>
        <v>11.4</v>
      </c>
      <c r="K431" s="12">
        <f t="shared" si="103"/>
        <v>25.23</v>
      </c>
    </row>
    <row r="432" spans="1:11" ht="10.5" customHeight="1">
      <c r="A432" s="6"/>
      <c r="B432" s="6"/>
      <c r="C432" s="6"/>
      <c r="D432" s="37"/>
      <c r="E432" s="32"/>
      <c r="F432" s="44"/>
      <c r="G432" s="25"/>
      <c r="I432" s="6"/>
    </row>
    <row r="433" spans="1:7" ht="12.75" customHeight="1">
      <c r="A433" s="104" t="s">
        <v>969</v>
      </c>
      <c r="B433" s="105"/>
      <c r="C433" s="105"/>
      <c r="D433" s="105"/>
      <c r="E433" s="106"/>
      <c r="F433" s="20"/>
      <c r="G433" s="46">
        <f>G7+G15+G21+G63+G73+G95+G103+G162+G172+G205+G235+G258+G288+G344+G350+G381+G384+G398+G412+G415+G426</f>
        <v>1615398.9</v>
      </c>
    </row>
  </sheetData>
  <mergeCells count="11">
    <mergeCell ref="A433:E433"/>
    <mergeCell ref="A4:A5"/>
    <mergeCell ref="B4:B5"/>
    <mergeCell ref="C4:C5"/>
    <mergeCell ref="D4:D5"/>
    <mergeCell ref="E4:F4"/>
    <mergeCell ref="G4:G5"/>
    <mergeCell ref="A1:B3"/>
    <mergeCell ref="C1:E2"/>
    <mergeCell ref="G2:G3"/>
    <mergeCell ref="C3:E3"/>
  </mergeCells>
  <phoneticPr fontId="12" type="noConversion"/>
  <pageMargins left="0.7" right="0.7" top="0.75" bottom="0.75" header="0.3" footer="0.3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97BF-0743-4041-B746-A36D28011ACF}">
  <sheetPr>
    <pageSetUpPr fitToPage="1"/>
  </sheetPr>
  <dimension ref="A1:M454"/>
  <sheetViews>
    <sheetView tabSelected="1" view="pageBreakPreview" zoomScaleNormal="100" zoomScaleSheetLayoutView="100" workbookViewId="0">
      <pane ySplit="5" topLeftCell="A120" activePane="bottomLeft" state="frozen"/>
      <selection pane="bottomLeft" activeCell="Q126" sqref="Q126"/>
    </sheetView>
  </sheetViews>
  <sheetFormatPr defaultRowHeight="12.75"/>
  <cols>
    <col min="1" max="1" width="6.83203125" style="27" customWidth="1"/>
    <col min="2" max="2" width="98" customWidth="1"/>
    <col min="3" max="3" width="10.5" customWidth="1"/>
    <col min="4" max="4" width="14" style="41" customWidth="1"/>
    <col min="5" max="5" width="17.33203125" style="35" customWidth="1"/>
    <col min="6" max="6" width="18.6640625" style="35" bestFit="1" customWidth="1"/>
    <col min="7" max="7" width="18.6640625" style="27" customWidth="1"/>
    <col min="8" max="8" width="0" hidden="1" customWidth="1"/>
    <col min="9" max="9" width="17.33203125" hidden="1" customWidth="1"/>
    <col min="10" max="11" width="16.6640625" hidden="1" customWidth="1"/>
    <col min="12" max="12" width="0" hidden="1" customWidth="1"/>
    <col min="13" max="13" width="23.33203125" hidden="1" customWidth="1"/>
  </cols>
  <sheetData>
    <row r="1" spans="1:13" ht="33" customHeight="1">
      <c r="A1" s="107" t="s">
        <v>0</v>
      </c>
      <c r="B1" s="108"/>
      <c r="C1" s="147" t="s">
        <v>1217</v>
      </c>
      <c r="D1" s="114"/>
      <c r="E1" s="115"/>
      <c r="F1" s="1"/>
      <c r="G1" s="148" t="s">
        <v>1227</v>
      </c>
      <c r="M1" s="41">
        <f>G454</f>
        <v>2067295.2799999998</v>
      </c>
    </row>
    <row r="2" spans="1:13" ht="10.5" customHeight="1">
      <c r="A2" s="109"/>
      <c r="B2" s="110"/>
      <c r="C2" s="116"/>
      <c r="D2" s="117"/>
      <c r="E2" s="118"/>
      <c r="F2" s="42"/>
      <c r="G2" s="119" t="s">
        <v>3</v>
      </c>
      <c r="J2" s="22" t="s">
        <v>972</v>
      </c>
      <c r="K2" s="22" t="s">
        <v>974</v>
      </c>
    </row>
    <row r="3" spans="1:13" ht="14.25" customHeight="1">
      <c r="A3" s="109"/>
      <c r="B3" s="110"/>
      <c r="C3" s="126" t="s">
        <v>4</v>
      </c>
      <c r="D3" s="127"/>
      <c r="E3" s="128"/>
      <c r="F3" s="48"/>
      <c r="G3" s="125"/>
      <c r="J3" s="23">
        <v>0.27700000000000002</v>
      </c>
      <c r="K3" s="23">
        <v>1.2129000000000001</v>
      </c>
    </row>
    <row r="4" spans="1:13" s="27" customFormat="1" ht="11.25" customHeight="1">
      <c r="A4" s="124" t="s">
        <v>5</v>
      </c>
      <c r="B4" s="124" t="s">
        <v>6</v>
      </c>
      <c r="C4" s="124" t="s">
        <v>7</v>
      </c>
      <c r="D4" s="129" t="s">
        <v>8</v>
      </c>
      <c r="E4" s="129" t="s">
        <v>9</v>
      </c>
      <c r="F4" s="129"/>
      <c r="G4" s="124" t="s">
        <v>10</v>
      </c>
      <c r="I4" s="24" t="s">
        <v>971</v>
      </c>
    </row>
    <row r="5" spans="1:13" s="27" customFormat="1" ht="11.25" customHeight="1">
      <c r="A5" s="124"/>
      <c r="B5" s="124"/>
      <c r="C5" s="124"/>
      <c r="D5" s="129"/>
      <c r="E5" s="49" t="s">
        <v>977</v>
      </c>
      <c r="F5" s="49" t="s">
        <v>978</v>
      </c>
      <c r="G5" s="124"/>
      <c r="I5" s="47"/>
    </row>
    <row r="6" spans="1:13" ht="10.5" customHeight="1">
      <c r="A6" s="25"/>
      <c r="B6" s="6"/>
      <c r="C6" s="6"/>
      <c r="D6" s="37"/>
      <c r="E6" s="29"/>
      <c r="F6" s="29"/>
      <c r="G6" s="25"/>
      <c r="I6" s="6"/>
      <c r="K6" t="s">
        <v>975</v>
      </c>
    </row>
    <row r="7" spans="1:13" ht="12.75" customHeight="1">
      <c r="A7" s="149">
        <v>1</v>
      </c>
      <c r="B7" s="8" t="s">
        <v>12</v>
      </c>
      <c r="C7" s="9"/>
      <c r="D7" s="30"/>
      <c r="E7" s="30"/>
      <c r="F7" s="30"/>
      <c r="G7" s="46">
        <f>SUM(G8:G13)</f>
        <v>75828.490000000005</v>
      </c>
      <c r="I7" s="9"/>
      <c r="J7" s="9" t="s">
        <v>973</v>
      </c>
      <c r="K7" s="9" t="s">
        <v>973</v>
      </c>
    </row>
    <row r="8" spans="1:13" ht="11.25" customHeight="1">
      <c r="A8" s="16" t="s">
        <v>13</v>
      </c>
      <c r="B8" s="11" t="s">
        <v>14</v>
      </c>
      <c r="C8" s="10" t="s">
        <v>15</v>
      </c>
      <c r="D8" s="38">
        <v>6</v>
      </c>
      <c r="E8" s="31">
        <v>565.37</v>
      </c>
      <c r="F8" s="31">
        <f>ROUND(E8+(E8*$J$3),2)</f>
        <v>721.98</v>
      </c>
      <c r="G8" s="18">
        <f>ROUND(F8*D8,2)</f>
        <v>4331.88</v>
      </c>
      <c r="I8" s="12">
        <v>353.38</v>
      </c>
      <c r="J8" s="12">
        <f>ROUND(I8-(I8*$J$3),2)</f>
        <v>255.49</v>
      </c>
      <c r="K8" s="12">
        <f>ROUND(J8+(J8*$K$3),2)</f>
        <v>565.37</v>
      </c>
    </row>
    <row r="9" spans="1:13" ht="11.25" customHeight="1">
      <c r="A9" s="16" t="s">
        <v>979</v>
      </c>
      <c r="B9" s="11" t="s">
        <v>17</v>
      </c>
      <c r="C9" s="10" t="s">
        <v>18</v>
      </c>
      <c r="D9" s="38">
        <v>1</v>
      </c>
      <c r="E9" s="31">
        <v>1794.48</v>
      </c>
      <c r="F9" s="31">
        <f t="shared" ref="F9:F13" si="0">ROUND(E9+(E9*$J$3),2)</f>
        <v>2291.5500000000002</v>
      </c>
      <c r="G9" s="18">
        <f t="shared" ref="G9:G13" si="1">ROUND(F9*D9,2)</f>
        <v>2291.5500000000002</v>
      </c>
      <c r="I9" s="13">
        <v>1121.6099999999999</v>
      </c>
      <c r="J9" s="12">
        <f t="shared" ref="J9:J13" si="2">ROUND(I9-(I9*$J$3),2)</f>
        <v>810.92</v>
      </c>
      <c r="K9" s="12">
        <f t="shared" ref="K9:K13" si="3">ROUND(J9+(J9*$K$3),2)</f>
        <v>1794.48</v>
      </c>
    </row>
    <row r="10" spans="1:13" ht="11.25" customHeight="1">
      <c r="A10" s="16" t="s">
        <v>980</v>
      </c>
      <c r="B10" s="11" t="s">
        <v>20</v>
      </c>
      <c r="C10" s="10" t="s">
        <v>18</v>
      </c>
      <c r="D10" s="38">
        <v>1</v>
      </c>
      <c r="E10" s="31">
        <v>2441.1999999999998</v>
      </c>
      <c r="F10" s="31">
        <f t="shared" si="0"/>
        <v>3117.41</v>
      </c>
      <c r="G10" s="18">
        <f t="shared" si="1"/>
        <v>3117.41</v>
      </c>
      <c r="I10" s="13">
        <v>1525.82</v>
      </c>
      <c r="J10" s="12">
        <f t="shared" si="2"/>
        <v>1103.17</v>
      </c>
      <c r="K10" s="12">
        <f t="shared" si="3"/>
        <v>2441.1999999999998</v>
      </c>
    </row>
    <row r="11" spans="1:13" ht="11.25" customHeight="1">
      <c r="A11" s="16" t="s">
        <v>981</v>
      </c>
      <c r="B11" s="11" t="s">
        <v>22</v>
      </c>
      <c r="C11" s="10" t="s">
        <v>18</v>
      </c>
      <c r="D11" s="38">
        <v>1</v>
      </c>
      <c r="E11" s="31">
        <v>420.87</v>
      </c>
      <c r="F11" s="31">
        <f t="shared" si="0"/>
        <v>537.45000000000005</v>
      </c>
      <c r="G11" s="18">
        <f t="shared" si="1"/>
        <v>537.45000000000005</v>
      </c>
      <c r="I11" s="12">
        <v>263.06</v>
      </c>
      <c r="J11" s="12">
        <f t="shared" si="2"/>
        <v>190.19</v>
      </c>
      <c r="K11" s="12">
        <f t="shared" si="3"/>
        <v>420.87</v>
      </c>
    </row>
    <row r="12" spans="1:13" ht="11.25" customHeight="1">
      <c r="A12" s="16" t="s">
        <v>982</v>
      </c>
      <c r="B12" s="11" t="s">
        <v>24</v>
      </c>
      <c r="C12" s="10" t="s">
        <v>15</v>
      </c>
      <c r="D12" s="38">
        <v>40</v>
      </c>
      <c r="E12" s="31">
        <v>562.32000000000005</v>
      </c>
      <c r="F12" s="31">
        <f t="shared" si="0"/>
        <v>718.08</v>
      </c>
      <c r="G12" s="18">
        <f t="shared" si="1"/>
        <v>28723.200000000001</v>
      </c>
      <c r="I12" s="12">
        <v>351.47</v>
      </c>
      <c r="J12" s="12">
        <f t="shared" si="2"/>
        <v>254.11</v>
      </c>
      <c r="K12" s="12">
        <f t="shared" si="3"/>
        <v>562.32000000000005</v>
      </c>
    </row>
    <row r="13" spans="1:13" ht="11.25" customHeight="1">
      <c r="A13" s="16" t="s">
        <v>983</v>
      </c>
      <c r="B13" s="11" t="s">
        <v>31</v>
      </c>
      <c r="C13" s="10" t="s">
        <v>15</v>
      </c>
      <c r="D13" s="38">
        <v>100</v>
      </c>
      <c r="E13" s="31">
        <v>288.39</v>
      </c>
      <c r="F13" s="31">
        <f t="shared" si="0"/>
        <v>368.27</v>
      </c>
      <c r="G13" s="18">
        <f t="shared" si="1"/>
        <v>36827</v>
      </c>
      <c r="I13" s="12">
        <v>180.25</v>
      </c>
      <c r="J13" s="12">
        <f t="shared" si="2"/>
        <v>130.32</v>
      </c>
      <c r="K13" s="12">
        <f t="shared" si="3"/>
        <v>288.39</v>
      </c>
    </row>
    <row r="14" spans="1:13" ht="11.1" customHeight="1">
      <c r="A14" s="26"/>
      <c r="B14" s="14"/>
      <c r="C14" s="14"/>
      <c r="D14" s="39"/>
      <c r="E14" s="32"/>
      <c r="F14" s="32"/>
      <c r="G14" s="26"/>
      <c r="I14" s="14"/>
      <c r="J14" s="12"/>
      <c r="K14" s="12"/>
    </row>
    <row r="15" spans="1:13" ht="12.75" customHeight="1">
      <c r="A15" s="52">
        <v>2</v>
      </c>
      <c r="B15" s="8" t="s">
        <v>125</v>
      </c>
      <c r="C15" s="9"/>
      <c r="D15" s="30"/>
      <c r="E15" s="30"/>
      <c r="F15" s="30"/>
      <c r="G15" s="46">
        <f>SUM(G16:G19)</f>
        <v>15037.58</v>
      </c>
      <c r="I15" s="9"/>
      <c r="J15" s="12"/>
      <c r="K15" s="12"/>
    </row>
    <row r="16" spans="1:13" ht="11.25" customHeight="1">
      <c r="A16" s="26"/>
      <c r="B16" s="4" t="s">
        <v>126</v>
      </c>
      <c r="C16" s="14"/>
      <c r="D16" s="39"/>
      <c r="E16" s="32"/>
      <c r="F16" s="32"/>
      <c r="G16" s="26"/>
      <c r="I16" s="14"/>
      <c r="J16" s="12"/>
      <c r="K16" s="12"/>
    </row>
    <row r="17" spans="1:11" ht="11.25" customHeight="1">
      <c r="A17" s="51" t="s">
        <v>985</v>
      </c>
      <c r="B17" s="11" t="s">
        <v>128</v>
      </c>
      <c r="C17" s="10" t="s">
        <v>15</v>
      </c>
      <c r="D17" s="38">
        <v>5.14</v>
      </c>
      <c r="E17" s="33">
        <v>165.39</v>
      </c>
      <c r="F17" s="31">
        <f t="shared" ref="F17:F19" si="4">ROUND(E17+(E17*$J$3),2)</f>
        <v>211.2</v>
      </c>
      <c r="G17" s="18">
        <f t="shared" ref="G17" si="5">ROUND(F17*D17,2)</f>
        <v>1085.57</v>
      </c>
      <c r="I17" s="12">
        <v>103.37</v>
      </c>
      <c r="J17" s="12">
        <f t="shared" ref="J17" si="6">ROUND(I17-(I17*$J$3),2)</f>
        <v>74.739999999999995</v>
      </c>
      <c r="K17" s="12">
        <f t="shared" ref="K17:K61" si="7">ROUND(J17+(J17*$K$3),2)</f>
        <v>165.39</v>
      </c>
    </row>
    <row r="18" spans="1:11" ht="11.25" customHeight="1">
      <c r="A18" s="26"/>
      <c r="B18" s="4" t="s">
        <v>129</v>
      </c>
      <c r="C18" s="14"/>
      <c r="D18" s="39"/>
      <c r="E18" s="33"/>
      <c r="F18" s="31"/>
      <c r="G18" s="18"/>
      <c r="I18" s="15" t="s">
        <v>68</v>
      </c>
      <c r="J18" s="12"/>
      <c r="K18" s="12"/>
    </row>
    <row r="19" spans="1:11" ht="11.25" customHeight="1">
      <c r="A19" s="51" t="s">
        <v>986</v>
      </c>
      <c r="B19" s="11" t="s">
        <v>139</v>
      </c>
      <c r="C19" s="10" t="s">
        <v>15</v>
      </c>
      <c r="D19" s="38">
        <v>11.32</v>
      </c>
      <c r="E19" s="33">
        <v>965.16</v>
      </c>
      <c r="F19" s="31">
        <f t="shared" si="4"/>
        <v>1232.51</v>
      </c>
      <c r="G19" s="18">
        <f t="shared" ref="G19" si="8">ROUND(F19*D19,2)</f>
        <v>13952.01</v>
      </c>
      <c r="I19" s="12">
        <v>603.25</v>
      </c>
      <c r="J19" s="12">
        <f t="shared" ref="J19:J29" si="9">ROUND(I19-(I19*$J$3),2)</f>
        <v>436.15</v>
      </c>
      <c r="K19" s="12">
        <f t="shared" si="7"/>
        <v>965.16</v>
      </c>
    </row>
    <row r="20" spans="1:11" ht="10.5" customHeight="1">
      <c r="A20" s="26"/>
      <c r="B20" s="14"/>
      <c r="C20" s="14"/>
      <c r="D20" s="39"/>
      <c r="E20" s="32"/>
      <c r="F20" s="32"/>
      <c r="G20" s="26"/>
      <c r="I20" s="14"/>
      <c r="J20" s="12"/>
      <c r="K20" s="12"/>
    </row>
    <row r="21" spans="1:11" ht="12.75" customHeight="1">
      <c r="A21" s="52">
        <v>3</v>
      </c>
      <c r="B21" s="8" t="s">
        <v>144</v>
      </c>
      <c r="C21" s="9"/>
      <c r="D21" s="30"/>
      <c r="E21" s="30"/>
      <c r="F21" s="30"/>
      <c r="G21" s="46">
        <f>SUM(G22:G61)</f>
        <v>285601.71000000002</v>
      </c>
      <c r="I21" s="9"/>
      <c r="J21" s="12"/>
      <c r="K21" s="12"/>
    </row>
    <row r="22" spans="1:11" ht="11.25" customHeight="1">
      <c r="A22" s="26"/>
      <c r="B22" s="4" t="s">
        <v>145</v>
      </c>
      <c r="C22" s="14"/>
      <c r="D22" s="39"/>
      <c r="E22" s="32"/>
      <c r="F22" s="32"/>
      <c r="G22" s="26"/>
      <c r="I22" s="14"/>
      <c r="J22" s="12"/>
      <c r="K22" s="12"/>
    </row>
    <row r="23" spans="1:11" ht="11.25" customHeight="1">
      <c r="A23" s="51" t="s">
        <v>987</v>
      </c>
      <c r="B23" s="11" t="s">
        <v>147</v>
      </c>
      <c r="C23" s="10" t="s">
        <v>18</v>
      </c>
      <c r="D23" s="38">
        <v>6</v>
      </c>
      <c r="E23" s="33">
        <v>565.84</v>
      </c>
      <c r="F23" s="31">
        <f t="shared" ref="F23:F61" si="10">ROUND(E23+(E23*$J$3),2)</f>
        <v>722.58</v>
      </c>
      <c r="G23" s="18">
        <f t="shared" ref="G23:G61" si="11">ROUND(F23*D23,2)</f>
        <v>4335.4799999999996</v>
      </c>
      <c r="I23" s="12">
        <v>353.67</v>
      </c>
      <c r="J23" s="12">
        <f t="shared" si="9"/>
        <v>255.7</v>
      </c>
      <c r="K23" s="12">
        <f t="shared" si="7"/>
        <v>565.84</v>
      </c>
    </row>
    <row r="24" spans="1:11" ht="11.25" customHeight="1">
      <c r="A24" s="51" t="s">
        <v>988</v>
      </c>
      <c r="B24" s="11" t="s">
        <v>149</v>
      </c>
      <c r="C24" s="10" t="s">
        <v>18</v>
      </c>
      <c r="D24" s="38">
        <v>3</v>
      </c>
      <c r="E24" s="33">
        <v>1790.88</v>
      </c>
      <c r="F24" s="31">
        <f t="shared" si="10"/>
        <v>2286.9499999999998</v>
      </c>
      <c r="G24" s="18">
        <f t="shared" si="11"/>
        <v>6860.85</v>
      </c>
      <c r="I24" s="13">
        <v>1119.3499999999999</v>
      </c>
      <c r="J24" s="12">
        <f t="shared" si="9"/>
        <v>809.29</v>
      </c>
      <c r="K24" s="12">
        <f t="shared" si="7"/>
        <v>1790.88</v>
      </c>
    </row>
    <row r="25" spans="1:11" ht="11.25" customHeight="1">
      <c r="A25" s="51" t="s">
        <v>989</v>
      </c>
      <c r="B25" s="11" t="s">
        <v>151</v>
      </c>
      <c r="C25" s="10" t="s">
        <v>18</v>
      </c>
      <c r="D25" s="38">
        <v>3</v>
      </c>
      <c r="E25" s="33">
        <v>575.27</v>
      </c>
      <c r="F25" s="31">
        <f t="shared" si="10"/>
        <v>734.62</v>
      </c>
      <c r="G25" s="18">
        <f t="shared" si="11"/>
        <v>2203.86</v>
      </c>
      <c r="I25" s="12">
        <v>359.56</v>
      </c>
      <c r="J25" s="12">
        <f t="shared" si="9"/>
        <v>259.95999999999998</v>
      </c>
      <c r="K25" s="12">
        <f t="shared" si="7"/>
        <v>575.27</v>
      </c>
    </row>
    <row r="26" spans="1:11" ht="11.25" customHeight="1">
      <c r="A26" s="51" t="s">
        <v>990</v>
      </c>
      <c r="B26" s="11" t="s">
        <v>153</v>
      </c>
      <c r="C26" s="10" t="s">
        <v>18</v>
      </c>
      <c r="D26" s="38">
        <v>6</v>
      </c>
      <c r="E26" s="33">
        <v>844.86</v>
      </c>
      <c r="F26" s="31">
        <f t="shared" si="10"/>
        <v>1078.8900000000001</v>
      </c>
      <c r="G26" s="18">
        <f t="shared" si="11"/>
        <v>6473.34</v>
      </c>
      <c r="I26" s="12">
        <v>528.07000000000005</v>
      </c>
      <c r="J26" s="12">
        <f t="shared" si="9"/>
        <v>381.79</v>
      </c>
      <c r="K26" s="12">
        <f t="shared" si="7"/>
        <v>844.86</v>
      </c>
    </row>
    <row r="27" spans="1:11" ht="21" customHeight="1">
      <c r="A27" s="51" t="s">
        <v>991</v>
      </c>
      <c r="B27" s="11" t="s">
        <v>155</v>
      </c>
      <c r="C27" s="10" t="s">
        <v>18</v>
      </c>
      <c r="D27" s="38">
        <v>5</v>
      </c>
      <c r="E27" s="33">
        <v>884.36</v>
      </c>
      <c r="F27" s="31">
        <f t="shared" si="10"/>
        <v>1129.33</v>
      </c>
      <c r="G27" s="18">
        <f t="shared" si="11"/>
        <v>5646.65</v>
      </c>
      <c r="I27" s="12">
        <v>552.75</v>
      </c>
      <c r="J27" s="12">
        <f t="shared" si="9"/>
        <v>399.64</v>
      </c>
      <c r="K27" s="12">
        <f t="shared" si="7"/>
        <v>884.36</v>
      </c>
    </row>
    <row r="28" spans="1:11" ht="22.5" customHeight="1">
      <c r="A28" s="51" t="s">
        <v>992</v>
      </c>
      <c r="B28" s="2" t="s">
        <v>157</v>
      </c>
      <c r="C28" s="10" t="s">
        <v>18</v>
      </c>
      <c r="D28" s="38">
        <v>8</v>
      </c>
      <c r="E28" s="33">
        <v>502.13</v>
      </c>
      <c r="F28" s="31">
        <f t="shared" si="10"/>
        <v>641.22</v>
      </c>
      <c r="G28" s="18">
        <f t="shared" si="11"/>
        <v>5129.76</v>
      </c>
      <c r="I28" s="12">
        <v>313.85000000000002</v>
      </c>
      <c r="J28" s="12">
        <f t="shared" si="9"/>
        <v>226.91</v>
      </c>
      <c r="K28" s="12">
        <f t="shared" si="7"/>
        <v>502.13</v>
      </c>
    </row>
    <row r="29" spans="1:11" ht="11.25" customHeight="1">
      <c r="A29" s="51" t="s">
        <v>993</v>
      </c>
      <c r="B29" s="11" t="s">
        <v>159</v>
      </c>
      <c r="C29" s="10" t="s">
        <v>15</v>
      </c>
      <c r="D29" s="38">
        <v>15.4</v>
      </c>
      <c r="E29" s="33">
        <v>181.46</v>
      </c>
      <c r="F29" s="31">
        <f t="shared" si="10"/>
        <v>231.72</v>
      </c>
      <c r="G29" s="18">
        <f t="shared" si="11"/>
        <v>3568.49</v>
      </c>
      <c r="I29" s="12">
        <v>113.41</v>
      </c>
      <c r="J29" s="12">
        <f t="shared" si="9"/>
        <v>82</v>
      </c>
      <c r="K29" s="12">
        <f t="shared" si="7"/>
        <v>181.46</v>
      </c>
    </row>
    <row r="30" spans="1:11" ht="11.25" customHeight="1">
      <c r="A30" s="51" t="s">
        <v>994</v>
      </c>
      <c r="B30" s="4" t="s">
        <v>160</v>
      </c>
      <c r="C30" s="14"/>
      <c r="D30" s="39"/>
      <c r="E30" s="33">
        <v>0</v>
      </c>
      <c r="F30" s="31"/>
      <c r="G30" s="18"/>
      <c r="I30" s="15" t="s">
        <v>68</v>
      </c>
      <c r="J30" s="12"/>
      <c r="K30" s="12"/>
    </row>
    <row r="31" spans="1:11" ht="11.25" customHeight="1">
      <c r="A31" s="51" t="s">
        <v>995</v>
      </c>
      <c r="B31" s="11" t="s">
        <v>162</v>
      </c>
      <c r="C31" s="10" t="s">
        <v>18</v>
      </c>
      <c r="D31" s="38">
        <v>31</v>
      </c>
      <c r="E31" s="33">
        <v>126.89</v>
      </c>
      <c r="F31" s="31">
        <f t="shared" si="10"/>
        <v>162.04</v>
      </c>
      <c r="G31" s="18">
        <f t="shared" si="11"/>
        <v>5023.24</v>
      </c>
      <c r="I31" s="12">
        <v>79.31</v>
      </c>
      <c r="J31" s="12">
        <f t="shared" ref="J31:J61" si="12">ROUND(I31-(I31*$J$3),2)</f>
        <v>57.34</v>
      </c>
      <c r="K31" s="12">
        <f t="shared" si="7"/>
        <v>126.89</v>
      </c>
    </row>
    <row r="32" spans="1:11" ht="11.25" customHeight="1">
      <c r="A32" s="26"/>
      <c r="B32" s="4" t="s">
        <v>163</v>
      </c>
      <c r="C32" s="14"/>
      <c r="D32" s="39"/>
      <c r="E32" s="33"/>
      <c r="F32" s="31"/>
      <c r="G32" s="18"/>
      <c r="I32" s="15" t="s">
        <v>68</v>
      </c>
      <c r="J32" s="12"/>
      <c r="K32" s="12"/>
    </row>
    <row r="33" spans="1:11" ht="20.100000000000001" customHeight="1">
      <c r="A33" s="51" t="s">
        <v>996</v>
      </c>
      <c r="B33" s="11" t="s">
        <v>165</v>
      </c>
      <c r="C33" s="10" t="s">
        <v>15</v>
      </c>
      <c r="D33" s="38">
        <v>2.1</v>
      </c>
      <c r="E33" s="33">
        <v>653.29</v>
      </c>
      <c r="F33" s="31">
        <f t="shared" si="10"/>
        <v>834.25</v>
      </c>
      <c r="G33" s="18">
        <f t="shared" si="11"/>
        <v>1751.93</v>
      </c>
      <c r="I33" s="12">
        <v>408.33</v>
      </c>
      <c r="J33" s="12">
        <f t="shared" si="12"/>
        <v>295.22000000000003</v>
      </c>
      <c r="K33" s="12">
        <f t="shared" si="7"/>
        <v>653.29</v>
      </c>
    </row>
    <row r="34" spans="1:11" ht="21" customHeight="1">
      <c r="A34" s="51" t="s">
        <v>997</v>
      </c>
      <c r="B34" s="11" t="s">
        <v>167</v>
      </c>
      <c r="C34" s="10" t="s">
        <v>15</v>
      </c>
      <c r="D34" s="38">
        <v>1.68</v>
      </c>
      <c r="E34" s="33">
        <v>653.29</v>
      </c>
      <c r="F34" s="31">
        <f t="shared" si="10"/>
        <v>834.25</v>
      </c>
      <c r="G34" s="18">
        <f t="shared" si="11"/>
        <v>1401.54</v>
      </c>
      <c r="I34" s="12">
        <v>408.33</v>
      </c>
      <c r="J34" s="12">
        <f t="shared" si="12"/>
        <v>295.22000000000003</v>
      </c>
      <c r="K34" s="12">
        <f t="shared" si="7"/>
        <v>653.29</v>
      </c>
    </row>
    <row r="35" spans="1:11" ht="20.100000000000001" customHeight="1">
      <c r="A35" s="51" t="s">
        <v>998</v>
      </c>
      <c r="B35" s="11" t="s">
        <v>169</v>
      </c>
      <c r="C35" s="10" t="s">
        <v>15</v>
      </c>
      <c r="D35" s="38">
        <v>3.36</v>
      </c>
      <c r="E35" s="33">
        <v>653.29</v>
      </c>
      <c r="F35" s="31">
        <f t="shared" si="10"/>
        <v>834.25</v>
      </c>
      <c r="G35" s="18">
        <f t="shared" si="11"/>
        <v>2803.08</v>
      </c>
      <c r="I35" s="12">
        <v>408.33</v>
      </c>
      <c r="J35" s="12">
        <f t="shared" si="12"/>
        <v>295.22000000000003</v>
      </c>
      <c r="K35" s="12">
        <f t="shared" si="7"/>
        <v>653.29</v>
      </c>
    </row>
    <row r="36" spans="1:11" ht="11.25" customHeight="1">
      <c r="A36" s="51" t="s">
        <v>999</v>
      </c>
      <c r="B36" s="11" t="s">
        <v>171</v>
      </c>
      <c r="C36" s="10" t="s">
        <v>18</v>
      </c>
      <c r="D36" s="38">
        <v>7</v>
      </c>
      <c r="E36" s="33">
        <v>3187.33</v>
      </c>
      <c r="F36" s="31">
        <f t="shared" si="10"/>
        <v>4070.22</v>
      </c>
      <c r="G36" s="18">
        <f t="shared" si="11"/>
        <v>28491.54</v>
      </c>
      <c r="I36" s="13">
        <v>1992.17</v>
      </c>
      <c r="J36" s="12">
        <f t="shared" si="12"/>
        <v>1440.34</v>
      </c>
      <c r="K36" s="12">
        <f t="shared" si="7"/>
        <v>3187.33</v>
      </c>
    </row>
    <row r="37" spans="1:11" ht="11.25" customHeight="1">
      <c r="A37" s="51" t="s">
        <v>1000</v>
      </c>
      <c r="B37" s="11" t="s">
        <v>173</v>
      </c>
      <c r="C37" s="10" t="s">
        <v>15</v>
      </c>
      <c r="D37" s="38">
        <v>2.2200000000000002</v>
      </c>
      <c r="E37" s="33">
        <v>650.77</v>
      </c>
      <c r="F37" s="31">
        <f t="shared" si="10"/>
        <v>831.03</v>
      </c>
      <c r="G37" s="18">
        <f t="shared" si="11"/>
        <v>1844.89</v>
      </c>
      <c r="I37" s="12">
        <v>406.75</v>
      </c>
      <c r="J37" s="12">
        <f t="shared" si="12"/>
        <v>294.08</v>
      </c>
      <c r="K37" s="12">
        <f t="shared" si="7"/>
        <v>650.77</v>
      </c>
    </row>
    <row r="38" spans="1:11" ht="11.25" customHeight="1">
      <c r="A38" s="26"/>
      <c r="B38" s="4" t="s">
        <v>174</v>
      </c>
      <c r="C38" s="14"/>
      <c r="D38" s="39"/>
      <c r="E38" s="33"/>
      <c r="F38" s="31"/>
      <c r="G38" s="18"/>
      <c r="I38" s="15" t="s">
        <v>68</v>
      </c>
      <c r="J38" s="12"/>
      <c r="K38" s="12"/>
    </row>
    <row r="39" spans="1:11" ht="11.25" customHeight="1">
      <c r="A39" s="51" t="s">
        <v>1001</v>
      </c>
      <c r="B39" s="11" t="s">
        <v>176</v>
      </c>
      <c r="C39" s="10" t="s">
        <v>18</v>
      </c>
      <c r="D39" s="38">
        <v>1</v>
      </c>
      <c r="E39" s="33">
        <v>3187.33</v>
      </c>
      <c r="F39" s="31">
        <f t="shared" si="10"/>
        <v>4070.22</v>
      </c>
      <c r="G39" s="18">
        <f t="shared" si="11"/>
        <v>4070.22</v>
      </c>
      <c r="I39" s="13">
        <v>1992.17</v>
      </c>
      <c r="J39" s="12">
        <f t="shared" si="12"/>
        <v>1440.34</v>
      </c>
      <c r="K39" s="12">
        <f t="shared" si="7"/>
        <v>3187.33</v>
      </c>
    </row>
    <row r="40" spans="1:11" ht="11.25" customHeight="1">
      <c r="A40" s="26"/>
      <c r="B40" s="4" t="s">
        <v>177</v>
      </c>
      <c r="C40" s="14"/>
      <c r="D40" s="39"/>
      <c r="E40" s="33"/>
      <c r="F40" s="31">
        <f t="shared" si="10"/>
        <v>0</v>
      </c>
      <c r="G40" s="18">
        <f t="shared" si="11"/>
        <v>0</v>
      </c>
      <c r="I40" s="15" t="s">
        <v>68</v>
      </c>
      <c r="J40" s="12"/>
      <c r="K40" s="12"/>
    </row>
    <row r="41" spans="1:11" ht="11.25" customHeight="1">
      <c r="A41" s="51" t="s">
        <v>1002</v>
      </c>
      <c r="B41" s="11" t="s">
        <v>179</v>
      </c>
      <c r="C41" s="10" t="s">
        <v>15</v>
      </c>
      <c r="D41" s="38">
        <v>0.88</v>
      </c>
      <c r="E41" s="33">
        <v>654.79999999999995</v>
      </c>
      <c r="F41" s="31">
        <f t="shared" si="10"/>
        <v>836.18</v>
      </c>
      <c r="G41" s="18">
        <f t="shared" si="11"/>
        <v>735.84</v>
      </c>
      <c r="I41" s="12">
        <v>409.27</v>
      </c>
      <c r="J41" s="12">
        <f t="shared" si="12"/>
        <v>295.89999999999998</v>
      </c>
      <c r="K41" s="12">
        <f t="shared" si="7"/>
        <v>654.79999999999995</v>
      </c>
    </row>
    <row r="42" spans="1:11" ht="11.25" customHeight="1">
      <c r="A42" s="51" t="s">
        <v>1003</v>
      </c>
      <c r="B42" s="11" t="s">
        <v>181</v>
      </c>
      <c r="C42" s="10" t="s">
        <v>15</v>
      </c>
      <c r="D42" s="38">
        <v>2.15</v>
      </c>
      <c r="E42" s="33">
        <v>654.79999999999995</v>
      </c>
      <c r="F42" s="31">
        <f t="shared" si="10"/>
        <v>836.18</v>
      </c>
      <c r="G42" s="18">
        <f t="shared" si="11"/>
        <v>1797.79</v>
      </c>
      <c r="I42" s="12">
        <v>409.27</v>
      </c>
      <c r="J42" s="12">
        <f t="shared" si="12"/>
        <v>295.89999999999998</v>
      </c>
      <c r="K42" s="12">
        <f t="shared" si="7"/>
        <v>654.79999999999995</v>
      </c>
    </row>
    <row r="43" spans="1:11" ht="11.25" customHeight="1">
      <c r="A43" s="51" t="s">
        <v>1004</v>
      </c>
      <c r="B43" s="11" t="s">
        <v>183</v>
      </c>
      <c r="C43" s="10" t="s">
        <v>15</v>
      </c>
      <c r="D43" s="38">
        <v>1.61</v>
      </c>
      <c r="E43" s="33">
        <v>576.70000000000005</v>
      </c>
      <c r="F43" s="31">
        <f t="shared" si="10"/>
        <v>736.45</v>
      </c>
      <c r="G43" s="18">
        <f t="shared" si="11"/>
        <v>1185.68</v>
      </c>
      <c r="I43" s="12">
        <v>360.46</v>
      </c>
      <c r="J43" s="12">
        <f t="shared" si="12"/>
        <v>260.61</v>
      </c>
      <c r="K43" s="12">
        <f t="shared" si="7"/>
        <v>576.70000000000005</v>
      </c>
    </row>
    <row r="44" spans="1:11" ht="11.25" customHeight="1">
      <c r="A44" s="51" t="s">
        <v>1005</v>
      </c>
      <c r="B44" s="11" t="s">
        <v>185</v>
      </c>
      <c r="C44" s="10" t="s">
        <v>15</v>
      </c>
      <c r="D44" s="38">
        <v>2.73</v>
      </c>
      <c r="E44" s="33">
        <v>654.79999999999995</v>
      </c>
      <c r="F44" s="31">
        <f t="shared" si="10"/>
        <v>836.18</v>
      </c>
      <c r="G44" s="18">
        <f t="shared" si="11"/>
        <v>2282.77</v>
      </c>
      <c r="I44" s="12">
        <v>409.27</v>
      </c>
      <c r="J44" s="12">
        <f t="shared" si="12"/>
        <v>295.89999999999998</v>
      </c>
      <c r="K44" s="12">
        <f t="shared" si="7"/>
        <v>654.79999999999995</v>
      </c>
    </row>
    <row r="45" spans="1:11" ht="22.5" customHeight="1">
      <c r="A45" s="51" t="s">
        <v>1006</v>
      </c>
      <c r="B45" s="2" t="s">
        <v>187</v>
      </c>
      <c r="C45" s="10" t="s">
        <v>15</v>
      </c>
      <c r="D45" s="38">
        <v>1.05</v>
      </c>
      <c r="E45" s="33">
        <v>697.59</v>
      </c>
      <c r="F45" s="31">
        <f t="shared" si="10"/>
        <v>890.82</v>
      </c>
      <c r="G45" s="18">
        <f t="shared" si="11"/>
        <v>935.36</v>
      </c>
      <c r="I45" s="12">
        <v>436.02</v>
      </c>
      <c r="J45" s="12">
        <f t="shared" si="12"/>
        <v>315.24</v>
      </c>
      <c r="K45" s="12">
        <f t="shared" si="7"/>
        <v>697.59</v>
      </c>
    </row>
    <row r="46" spans="1:11" ht="22.5" customHeight="1">
      <c r="A46" s="51" t="s">
        <v>1007</v>
      </c>
      <c r="B46" s="2" t="s">
        <v>189</v>
      </c>
      <c r="C46" s="10" t="s">
        <v>15</v>
      </c>
      <c r="D46" s="38">
        <v>12.6</v>
      </c>
      <c r="E46" s="33">
        <v>697.59</v>
      </c>
      <c r="F46" s="31">
        <f t="shared" si="10"/>
        <v>890.82</v>
      </c>
      <c r="G46" s="18">
        <f t="shared" si="11"/>
        <v>11224.33</v>
      </c>
      <c r="I46" s="12">
        <v>436.02</v>
      </c>
      <c r="J46" s="12">
        <f t="shared" si="12"/>
        <v>315.24</v>
      </c>
      <c r="K46" s="12">
        <f t="shared" si="7"/>
        <v>697.59</v>
      </c>
    </row>
    <row r="47" spans="1:11" ht="22.5" customHeight="1">
      <c r="A47" s="51" t="s">
        <v>1008</v>
      </c>
      <c r="B47" s="2" t="s">
        <v>191</v>
      </c>
      <c r="C47" s="10" t="s">
        <v>15</v>
      </c>
      <c r="D47" s="38">
        <v>8.4</v>
      </c>
      <c r="E47" s="33">
        <v>697.59</v>
      </c>
      <c r="F47" s="31">
        <f t="shared" si="10"/>
        <v>890.82</v>
      </c>
      <c r="G47" s="18">
        <f t="shared" si="11"/>
        <v>7482.89</v>
      </c>
      <c r="I47" s="12">
        <v>436.02</v>
      </c>
      <c r="J47" s="12">
        <f t="shared" si="12"/>
        <v>315.24</v>
      </c>
      <c r="K47" s="12">
        <f t="shared" si="7"/>
        <v>697.59</v>
      </c>
    </row>
    <row r="48" spans="1:11" ht="22.5" customHeight="1">
      <c r="A48" s="51" t="s">
        <v>1009</v>
      </c>
      <c r="B48" s="2" t="s">
        <v>193</v>
      </c>
      <c r="C48" s="10" t="s">
        <v>15</v>
      </c>
      <c r="D48" s="38">
        <v>6.3</v>
      </c>
      <c r="E48" s="33">
        <v>697.59</v>
      </c>
      <c r="F48" s="31">
        <f t="shared" si="10"/>
        <v>890.82</v>
      </c>
      <c r="G48" s="18">
        <f t="shared" si="11"/>
        <v>5612.17</v>
      </c>
      <c r="I48" s="12">
        <v>436.02</v>
      </c>
      <c r="J48" s="12">
        <f t="shared" si="12"/>
        <v>315.24</v>
      </c>
      <c r="K48" s="12">
        <f t="shared" si="7"/>
        <v>697.59</v>
      </c>
    </row>
    <row r="49" spans="1:11" ht="22.5" customHeight="1">
      <c r="A49" s="51" t="s">
        <v>1010</v>
      </c>
      <c r="B49" s="2" t="s">
        <v>195</v>
      </c>
      <c r="C49" s="10" t="s">
        <v>15</v>
      </c>
      <c r="D49" s="38">
        <v>1.05</v>
      </c>
      <c r="E49" s="33">
        <v>697.59</v>
      </c>
      <c r="F49" s="31">
        <f t="shared" si="10"/>
        <v>890.82</v>
      </c>
      <c r="G49" s="18">
        <f t="shared" si="11"/>
        <v>935.36</v>
      </c>
      <c r="I49" s="12">
        <v>436.02</v>
      </c>
      <c r="J49" s="12">
        <f t="shared" si="12"/>
        <v>315.24</v>
      </c>
      <c r="K49" s="12">
        <f t="shared" si="7"/>
        <v>697.59</v>
      </c>
    </row>
    <row r="50" spans="1:11" ht="22.5" customHeight="1">
      <c r="A50" s="51" t="s">
        <v>1011</v>
      </c>
      <c r="B50" s="2" t="s">
        <v>197</v>
      </c>
      <c r="C50" s="10" t="s">
        <v>15</v>
      </c>
      <c r="D50" s="38">
        <v>5.25</v>
      </c>
      <c r="E50" s="33">
        <v>697.59</v>
      </c>
      <c r="F50" s="31">
        <f t="shared" si="10"/>
        <v>890.82</v>
      </c>
      <c r="G50" s="18">
        <f t="shared" si="11"/>
        <v>4676.8100000000004</v>
      </c>
      <c r="I50" s="12">
        <v>436.02</v>
      </c>
      <c r="J50" s="12">
        <f t="shared" si="12"/>
        <v>315.24</v>
      </c>
      <c r="K50" s="12">
        <f t="shared" si="7"/>
        <v>697.59</v>
      </c>
    </row>
    <row r="51" spans="1:11" ht="22.5" customHeight="1">
      <c r="A51" s="51" t="s">
        <v>1012</v>
      </c>
      <c r="B51" s="2" t="s">
        <v>199</v>
      </c>
      <c r="C51" s="10" t="s">
        <v>15</v>
      </c>
      <c r="D51" s="38">
        <v>4.2</v>
      </c>
      <c r="E51" s="33">
        <v>697.59</v>
      </c>
      <c r="F51" s="31">
        <f t="shared" si="10"/>
        <v>890.82</v>
      </c>
      <c r="G51" s="18">
        <f t="shared" si="11"/>
        <v>3741.44</v>
      </c>
      <c r="I51" s="12">
        <v>436.02</v>
      </c>
      <c r="J51" s="12">
        <f t="shared" si="12"/>
        <v>315.24</v>
      </c>
      <c r="K51" s="12">
        <f t="shared" si="7"/>
        <v>697.59</v>
      </c>
    </row>
    <row r="52" spans="1:11" ht="22.5" customHeight="1">
      <c r="A52" s="51" t="s">
        <v>1013</v>
      </c>
      <c r="B52" s="2" t="s">
        <v>201</v>
      </c>
      <c r="C52" s="10" t="s">
        <v>15</v>
      </c>
      <c r="D52" s="38">
        <v>16.8</v>
      </c>
      <c r="E52" s="33">
        <v>697.59</v>
      </c>
      <c r="F52" s="31">
        <f t="shared" si="10"/>
        <v>890.82</v>
      </c>
      <c r="G52" s="18">
        <f t="shared" si="11"/>
        <v>14965.78</v>
      </c>
      <c r="I52" s="12">
        <v>436.02</v>
      </c>
      <c r="J52" s="12">
        <f t="shared" si="12"/>
        <v>315.24</v>
      </c>
      <c r="K52" s="12">
        <f t="shared" si="7"/>
        <v>697.59</v>
      </c>
    </row>
    <row r="53" spans="1:11" ht="11.25" customHeight="1">
      <c r="A53" s="51" t="s">
        <v>1014</v>
      </c>
      <c r="B53" s="11" t="s">
        <v>203</v>
      </c>
      <c r="C53" s="10" t="s">
        <v>15</v>
      </c>
      <c r="D53" s="38">
        <v>1.88</v>
      </c>
      <c r="E53" s="33">
        <v>103.7</v>
      </c>
      <c r="F53" s="31">
        <f t="shared" si="10"/>
        <v>132.41999999999999</v>
      </c>
      <c r="G53" s="18">
        <f t="shared" si="11"/>
        <v>248.95</v>
      </c>
      <c r="I53" s="12">
        <v>64.819999999999993</v>
      </c>
      <c r="J53" s="12">
        <f t="shared" si="12"/>
        <v>46.86</v>
      </c>
      <c r="K53" s="12">
        <f t="shared" si="7"/>
        <v>103.7</v>
      </c>
    </row>
    <row r="54" spans="1:11" ht="11.25" customHeight="1">
      <c r="A54" s="26"/>
      <c r="B54" s="4" t="s">
        <v>204</v>
      </c>
      <c r="C54" s="14"/>
      <c r="D54" s="39"/>
      <c r="E54" s="33"/>
      <c r="F54" s="31"/>
      <c r="G54" s="18"/>
      <c r="I54" s="15" t="s">
        <v>68</v>
      </c>
      <c r="J54" s="12"/>
      <c r="K54" s="12"/>
    </row>
    <row r="55" spans="1:11" ht="11.25" customHeight="1">
      <c r="A55" s="16" t="s">
        <v>1015</v>
      </c>
      <c r="B55" s="11" t="s">
        <v>206</v>
      </c>
      <c r="C55" s="10" t="s">
        <v>15</v>
      </c>
      <c r="D55" s="38">
        <v>9.4600000000000009</v>
      </c>
      <c r="E55" s="33">
        <v>253.02</v>
      </c>
      <c r="F55" s="31">
        <f t="shared" si="10"/>
        <v>323.11</v>
      </c>
      <c r="G55" s="18">
        <f t="shared" si="11"/>
        <v>3056.62</v>
      </c>
      <c r="I55" s="12">
        <v>158.13999999999999</v>
      </c>
      <c r="J55" s="12">
        <f t="shared" si="12"/>
        <v>114.34</v>
      </c>
      <c r="K55" s="12">
        <f t="shared" si="7"/>
        <v>253.02</v>
      </c>
    </row>
    <row r="56" spans="1:11" ht="11.25" customHeight="1">
      <c r="A56" s="51" t="s">
        <v>1016</v>
      </c>
      <c r="B56" s="11" t="s">
        <v>208</v>
      </c>
      <c r="C56" s="10" t="s">
        <v>15</v>
      </c>
      <c r="D56" s="38">
        <v>12</v>
      </c>
      <c r="E56" s="33">
        <v>543.91</v>
      </c>
      <c r="F56" s="31">
        <f t="shared" si="10"/>
        <v>694.57</v>
      </c>
      <c r="G56" s="18">
        <f t="shared" si="11"/>
        <v>8334.84</v>
      </c>
      <c r="I56" s="12">
        <v>339.96</v>
      </c>
      <c r="J56" s="12">
        <f t="shared" si="12"/>
        <v>245.79</v>
      </c>
      <c r="K56" s="12">
        <f t="shared" si="7"/>
        <v>543.91</v>
      </c>
    </row>
    <row r="57" spans="1:11" ht="11.25" customHeight="1">
      <c r="A57" s="26"/>
      <c r="B57" s="4" t="s">
        <v>209</v>
      </c>
      <c r="C57" s="14"/>
      <c r="D57" s="39"/>
      <c r="E57" s="33"/>
      <c r="F57" s="31"/>
      <c r="G57" s="18"/>
      <c r="I57" s="15" t="s">
        <v>68</v>
      </c>
      <c r="J57" s="12"/>
      <c r="K57" s="12"/>
    </row>
    <row r="58" spans="1:11" ht="11.25" customHeight="1">
      <c r="A58" s="51" t="s">
        <v>1017</v>
      </c>
      <c r="B58" s="11" t="s">
        <v>211</v>
      </c>
      <c r="C58" s="10" t="s">
        <v>15</v>
      </c>
      <c r="D58" s="38">
        <v>112.15</v>
      </c>
      <c r="E58" s="33">
        <v>439.13</v>
      </c>
      <c r="F58" s="31">
        <f t="shared" si="10"/>
        <v>560.77</v>
      </c>
      <c r="G58" s="18">
        <f t="shared" si="11"/>
        <v>62890.36</v>
      </c>
      <c r="I58" s="12">
        <v>274.47000000000003</v>
      </c>
      <c r="J58" s="12">
        <f t="shared" si="12"/>
        <v>198.44</v>
      </c>
      <c r="K58" s="12">
        <f t="shared" si="7"/>
        <v>439.13</v>
      </c>
    </row>
    <row r="59" spans="1:11" ht="11.25" customHeight="1">
      <c r="A59" s="51" t="s">
        <v>1018</v>
      </c>
      <c r="B59" s="11" t="s">
        <v>213</v>
      </c>
      <c r="C59" s="10" t="s">
        <v>15</v>
      </c>
      <c r="D59" s="38">
        <v>5.46</v>
      </c>
      <c r="E59" s="33">
        <v>2699.34</v>
      </c>
      <c r="F59" s="31">
        <f t="shared" si="10"/>
        <v>3447.06</v>
      </c>
      <c r="G59" s="18">
        <f t="shared" si="11"/>
        <v>18820.95</v>
      </c>
      <c r="I59" s="13">
        <v>1687.16</v>
      </c>
      <c r="J59" s="12">
        <f t="shared" si="12"/>
        <v>1219.82</v>
      </c>
      <c r="K59" s="12">
        <f t="shared" si="7"/>
        <v>2699.34</v>
      </c>
    </row>
    <row r="60" spans="1:11" ht="22.5" customHeight="1">
      <c r="A60" s="51" t="s">
        <v>1019</v>
      </c>
      <c r="B60" s="2" t="s">
        <v>215</v>
      </c>
      <c r="C60" s="10" t="s">
        <v>15</v>
      </c>
      <c r="D60" s="38">
        <v>19.12</v>
      </c>
      <c r="E60" s="33">
        <v>375.48</v>
      </c>
      <c r="F60" s="31">
        <f t="shared" si="10"/>
        <v>479.49</v>
      </c>
      <c r="G60" s="18">
        <f t="shared" si="11"/>
        <v>9167.85</v>
      </c>
      <c r="I60" s="12">
        <v>234.69</v>
      </c>
      <c r="J60" s="12">
        <f t="shared" si="12"/>
        <v>169.68</v>
      </c>
      <c r="K60" s="12">
        <f t="shared" si="7"/>
        <v>375.48</v>
      </c>
    </row>
    <row r="61" spans="1:11" ht="11.25" customHeight="1">
      <c r="A61" s="51" t="s">
        <v>1020</v>
      </c>
      <c r="B61" s="11" t="s">
        <v>217</v>
      </c>
      <c r="C61" s="10" t="s">
        <v>15</v>
      </c>
      <c r="D61" s="38">
        <v>99.9</v>
      </c>
      <c r="E61" s="33">
        <v>375.48</v>
      </c>
      <c r="F61" s="31">
        <f t="shared" si="10"/>
        <v>479.49</v>
      </c>
      <c r="G61" s="18">
        <f t="shared" si="11"/>
        <v>47901.05</v>
      </c>
      <c r="I61" s="12">
        <v>234.69</v>
      </c>
      <c r="J61" s="12">
        <f t="shared" si="12"/>
        <v>169.68</v>
      </c>
      <c r="K61" s="12">
        <f t="shared" si="7"/>
        <v>375.48</v>
      </c>
    </row>
    <row r="62" spans="1:11" ht="11.25" customHeight="1">
      <c r="A62" s="51"/>
      <c r="B62" s="11"/>
      <c r="C62" s="10"/>
      <c r="D62" s="38"/>
      <c r="E62" s="33"/>
      <c r="F62" s="31"/>
      <c r="G62" s="18"/>
      <c r="I62" s="12"/>
      <c r="J62" s="12"/>
      <c r="K62" s="12"/>
    </row>
    <row r="63" spans="1:11" ht="12.75" customHeight="1">
      <c r="A63" s="52">
        <v>4</v>
      </c>
      <c r="B63" s="8" t="s">
        <v>1218</v>
      </c>
      <c r="C63" s="9"/>
      <c r="D63" s="30"/>
      <c r="E63" s="30"/>
      <c r="F63" s="30"/>
      <c r="G63" s="46">
        <f>SUM(G64:G69)</f>
        <v>396878.34</v>
      </c>
      <c r="I63" s="9"/>
      <c r="J63" s="12"/>
      <c r="K63" s="12"/>
    </row>
    <row r="64" spans="1:11" ht="11.25" customHeight="1">
      <c r="A64" s="51" t="s">
        <v>1228</v>
      </c>
      <c r="B64" s="11" t="s">
        <v>1219</v>
      </c>
      <c r="C64" s="10" t="s">
        <v>1225</v>
      </c>
      <c r="D64" s="38">
        <v>779.36</v>
      </c>
      <c r="E64" s="33">
        <v>127.29</v>
      </c>
      <c r="F64" s="31">
        <f t="shared" ref="F64" si="13">ROUND(E64+(E64*$J$3),2)</f>
        <v>162.55000000000001</v>
      </c>
      <c r="G64" s="18">
        <f t="shared" ref="G64" si="14">ROUND(F64*D64,2)</f>
        <v>126684.97</v>
      </c>
      <c r="I64" s="12"/>
      <c r="J64" s="12"/>
      <c r="K64" s="12"/>
    </row>
    <row r="65" spans="1:11" ht="11.25" customHeight="1">
      <c r="A65" s="51" t="s">
        <v>1229</v>
      </c>
      <c r="B65" s="11" t="s">
        <v>1220</v>
      </c>
      <c r="C65" s="10" t="s">
        <v>1225</v>
      </c>
      <c r="D65" s="38">
        <v>805.81</v>
      </c>
      <c r="E65" s="33">
        <v>228.2</v>
      </c>
      <c r="F65" s="31">
        <f t="shared" ref="F65:F69" si="15">ROUND(E65+(E65*$J$3),2)</f>
        <v>291.41000000000003</v>
      </c>
      <c r="G65" s="18">
        <f t="shared" ref="G65:G69" si="16">ROUND(F65*D65,2)</f>
        <v>234821.09</v>
      </c>
      <c r="I65" s="12"/>
      <c r="J65" s="12"/>
      <c r="K65" s="12"/>
    </row>
    <row r="66" spans="1:11" ht="11.25" customHeight="1">
      <c r="A66" s="51" t="s">
        <v>1230</v>
      </c>
      <c r="B66" s="11" t="s">
        <v>1221</v>
      </c>
      <c r="C66" s="10" t="s">
        <v>1195</v>
      </c>
      <c r="D66" s="38">
        <v>6.6</v>
      </c>
      <c r="E66" s="33">
        <v>83.96</v>
      </c>
      <c r="F66" s="31">
        <f t="shared" si="15"/>
        <v>107.22</v>
      </c>
      <c r="G66" s="18">
        <f t="shared" si="16"/>
        <v>707.65</v>
      </c>
      <c r="I66" s="12"/>
      <c r="J66" s="12"/>
      <c r="K66" s="12"/>
    </row>
    <row r="67" spans="1:11" ht="11.25" customHeight="1">
      <c r="A67" s="51" t="s">
        <v>1231</v>
      </c>
      <c r="B67" s="11" t="s">
        <v>1222</v>
      </c>
      <c r="C67" s="10" t="s">
        <v>1225</v>
      </c>
      <c r="D67" s="38">
        <v>97.85</v>
      </c>
      <c r="E67" s="33">
        <v>86.16</v>
      </c>
      <c r="F67" s="31">
        <f t="shared" si="15"/>
        <v>110.03</v>
      </c>
      <c r="G67" s="18">
        <f t="shared" si="16"/>
        <v>10766.44</v>
      </c>
      <c r="I67" s="12"/>
      <c r="J67" s="12"/>
      <c r="K67" s="12"/>
    </row>
    <row r="68" spans="1:11" ht="11.25" customHeight="1">
      <c r="A68" s="51" t="s">
        <v>1021</v>
      </c>
      <c r="B68" s="11" t="s">
        <v>1223</v>
      </c>
      <c r="C68" s="10" t="s">
        <v>1195</v>
      </c>
      <c r="D68" s="38">
        <v>214.5</v>
      </c>
      <c r="E68" s="33">
        <v>43.65</v>
      </c>
      <c r="F68" s="31">
        <f t="shared" si="15"/>
        <v>55.74</v>
      </c>
      <c r="G68" s="18">
        <f t="shared" si="16"/>
        <v>11956.23</v>
      </c>
      <c r="I68" s="12"/>
      <c r="J68" s="12"/>
      <c r="K68" s="12"/>
    </row>
    <row r="69" spans="1:11" ht="11.25" customHeight="1">
      <c r="A69" s="51" t="s">
        <v>1022</v>
      </c>
      <c r="B69" s="11" t="s">
        <v>1224</v>
      </c>
      <c r="C69" s="10" t="s">
        <v>1195</v>
      </c>
      <c r="D69" s="38">
        <v>211.25</v>
      </c>
      <c r="E69" s="33">
        <v>44.27</v>
      </c>
      <c r="F69" s="31">
        <f t="shared" si="15"/>
        <v>56.53</v>
      </c>
      <c r="G69" s="18">
        <f t="shared" si="16"/>
        <v>11941.96</v>
      </c>
      <c r="I69" s="12"/>
      <c r="J69" s="12"/>
      <c r="K69" s="12"/>
    </row>
    <row r="70" spans="1:11" ht="9.9499999999999993" customHeight="1">
      <c r="A70" s="26"/>
      <c r="B70" s="14"/>
      <c r="C70" s="14"/>
      <c r="D70" s="39"/>
      <c r="E70" s="32"/>
      <c r="F70" s="32"/>
      <c r="G70" s="26"/>
      <c r="I70" s="14"/>
      <c r="J70" s="12"/>
      <c r="K70" s="12"/>
    </row>
    <row r="71" spans="1:11" ht="12.75" customHeight="1">
      <c r="A71" s="52">
        <v>5</v>
      </c>
      <c r="B71" s="8" t="s">
        <v>237</v>
      </c>
      <c r="C71" s="9"/>
      <c r="D71" s="30"/>
      <c r="E71" s="30"/>
      <c r="F71" s="30"/>
      <c r="G71" s="46">
        <f>SUM(G72:G79)</f>
        <v>171498.47</v>
      </c>
      <c r="I71" s="9"/>
      <c r="J71" s="12"/>
      <c r="K71" s="12"/>
    </row>
    <row r="72" spans="1:11" ht="11.25" customHeight="1">
      <c r="A72" s="51" t="s">
        <v>1023</v>
      </c>
      <c r="B72" s="11" t="s">
        <v>247</v>
      </c>
      <c r="C72" s="10" t="s">
        <v>15</v>
      </c>
      <c r="D72" s="38">
        <v>411.91</v>
      </c>
      <c r="E72" s="33">
        <v>99.71</v>
      </c>
      <c r="F72" s="31">
        <f t="shared" ref="F72:F79" si="17">ROUND(E72+(E72*$J$3),2)</f>
        <v>127.33</v>
      </c>
      <c r="G72" s="18">
        <f t="shared" ref="G72:G79" si="18">ROUND(F72*D72,2)</f>
        <v>52448.5</v>
      </c>
      <c r="I72" s="12">
        <v>62.33</v>
      </c>
      <c r="J72" s="12">
        <f t="shared" ref="J72:J101" si="19">ROUND(I72-(I72*$J$3),2)</f>
        <v>45.06</v>
      </c>
      <c r="K72" s="12">
        <f t="shared" ref="K72:K135" si="20">ROUND(J72+(J72*$K$3),2)</f>
        <v>99.71</v>
      </c>
    </row>
    <row r="73" spans="1:11" ht="11.25" customHeight="1">
      <c r="A73" s="51" t="s">
        <v>984</v>
      </c>
      <c r="B73" s="11" t="s">
        <v>249</v>
      </c>
      <c r="C73" s="10" t="s">
        <v>15</v>
      </c>
      <c r="D73" s="38">
        <v>5.58</v>
      </c>
      <c r="E73" s="33">
        <v>88.01</v>
      </c>
      <c r="F73" s="31">
        <f t="shared" si="17"/>
        <v>112.39</v>
      </c>
      <c r="G73" s="18">
        <f t="shared" si="18"/>
        <v>627.14</v>
      </c>
      <c r="I73" s="12">
        <v>55</v>
      </c>
      <c r="J73" s="12">
        <f t="shared" si="19"/>
        <v>39.770000000000003</v>
      </c>
      <c r="K73" s="12">
        <f t="shared" si="20"/>
        <v>88.01</v>
      </c>
    </row>
    <row r="74" spans="1:11" ht="11.25" customHeight="1">
      <c r="A74" s="51" t="s">
        <v>1024</v>
      </c>
      <c r="B74" s="11" t="s">
        <v>251</v>
      </c>
      <c r="C74" s="10" t="s">
        <v>15</v>
      </c>
      <c r="D74" s="38">
        <v>4.1500000000000004</v>
      </c>
      <c r="E74" s="33">
        <v>88.01</v>
      </c>
      <c r="F74" s="31">
        <f t="shared" si="17"/>
        <v>112.39</v>
      </c>
      <c r="G74" s="18">
        <f t="shared" si="18"/>
        <v>466.42</v>
      </c>
      <c r="I74" s="12">
        <v>55</v>
      </c>
      <c r="J74" s="12">
        <f t="shared" si="19"/>
        <v>39.770000000000003</v>
      </c>
      <c r="K74" s="12">
        <f t="shared" si="20"/>
        <v>88.01</v>
      </c>
    </row>
    <row r="75" spans="1:11" ht="11.25" customHeight="1">
      <c r="A75" s="51" t="s">
        <v>1025</v>
      </c>
      <c r="B75" s="11" t="s">
        <v>253</v>
      </c>
      <c r="C75" s="10" t="s">
        <v>15</v>
      </c>
      <c r="D75" s="38">
        <v>6.84</v>
      </c>
      <c r="E75" s="33">
        <v>88.01</v>
      </c>
      <c r="F75" s="31">
        <f t="shared" si="17"/>
        <v>112.39</v>
      </c>
      <c r="G75" s="18">
        <f t="shared" si="18"/>
        <v>768.75</v>
      </c>
      <c r="I75" s="12">
        <v>55</v>
      </c>
      <c r="J75" s="12">
        <f t="shared" si="19"/>
        <v>39.770000000000003</v>
      </c>
      <c r="K75" s="12">
        <f t="shared" si="20"/>
        <v>88.01</v>
      </c>
    </row>
    <row r="76" spans="1:11" ht="11.25" customHeight="1">
      <c r="A76" s="51" t="s">
        <v>1026</v>
      </c>
      <c r="B76" s="11" t="s">
        <v>255</v>
      </c>
      <c r="C76" s="10" t="s">
        <v>15</v>
      </c>
      <c r="D76" s="38">
        <v>66.37</v>
      </c>
      <c r="E76" s="33">
        <v>88.01</v>
      </c>
      <c r="F76" s="31">
        <f t="shared" si="17"/>
        <v>112.39</v>
      </c>
      <c r="G76" s="18">
        <f t="shared" si="18"/>
        <v>7459.32</v>
      </c>
      <c r="I76" s="12">
        <v>55</v>
      </c>
      <c r="J76" s="12">
        <f t="shared" si="19"/>
        <v>39.770000000000003</v>
      </c>
      <c r="K76" s="12">
        <f t="shared" si="20"/>
        <v>88.01</v>
      </c>
    </row>
    <row r="77" spans="1:11" ht="11.25" customHeight="1">
      <c r="A77" s="51" t="s">
        <v>1027</v>
      </c>
      <c r="B77" s="11" t="s">
        <v>257</v>
      </c>
      <c r="C77" s="10" t="s">
        <v>29</v>
      </c>
      <c r="D77" s="38">
        <v>103.55</v>
      </c>
      <c r="E77" s="33">
        <v>32.11</v>
      </c>
      <c r="F77" s="31">
        <f t="shared" si="17"/>
        <v>41</v>
      </c>
      <c r="G77" s="18">
        <f t="shared" si="18"/>
        <v>4245.55</v>
      </c>
      <c r="I77" s="12">
        <v>20.07</v>
      </c>
      <c r="J77" s="12">
        <f t="shared" si="19"/>
        <v>14.51</v>
      </c>
      <c r="K77" s="12">
        <f t="shared" si="20"/>
        <v>32.11</v>
      </c>
    </row>
    <row r="78" spans="1:11" ht="11.25" customHeight="1">
      <c r="A78" s="51" t="s">
        <v>1028</v>
      </c>
      <c r="B78" s="11" t="s">
        <v>259</v>
      </c>
      <c r="C78" s="10" t="s">
        <v>15</v>
      </c>
      <c r="D78" s="38">
        <v>300.27</v>
      </c>
      <c r="E78" s="33">
        <v>65.37</v>
      </c>
      <c r="F78" s="31">
        <f t="shared" si="17"/>
        <v>83.48</v>
      </c>
      <c r="G78" s="18">
        <f t="shared" si="18"/>
        <v>25066.54</v>
      </c>
      <c r="I78" s="12">
        <v>40.86</v>
      </c>
      <c r="J78" s="12">
        <f t="shared" si="19"/>
        <v>29.54</v>
      </c>
      <c r="K78" s="12">
        <f t="shared" si="20"/>
        <v>65.37</v>
      </c>
    </row>
    <row r="79" spans="1:11" ht="11.25" customHeight="1">
      <c r="A79" s="51" t="s">
        <v>1029</v>
      </c>
      <c r="B79" s="11" t="s">
        <v>261</v>
      </c>
      <c r="C79" s="10" t="s">
        <v>15</v>
      </c>
      <c r="D79" s="38">
        <v>400.28</v>
      </c>
      <c r="E79" s="33">
        <v>157.32</v>
      </c>
      <c r="F79" s="31">
        <f t="shared" si="17"/>
        <v>200.9</v>
      </c>
      <c r="G79" s="18">
        <f t="shared" si="18"/>
        <v>80416.25</v>
      </c>
      <c r="I79" s="12">
        <v>98.33</v>
      </c>
      <c r="J79" s="12">
        <f t="shared" si="19"/>
        <v>71.09</v>
      </c>
      <c r="K79" s="12">
        <f t="shared" si="20"/>
        <v>157.32</v>
      </c>
    </row>
    <row r="80" spans="1:11" ht="9.9499999999999993" customHeight="1">
      <c r="A80" s="26"/>
      <c r="B80" s="14"/>
      <c r="C80" s="14"/>
      <c r="D80" s="39"/>
      <c r="E80" s="32"/>
      <c r="F80" s="32"/>
      <c r="G80" s="26"/>
      <c r="I80" s="14"/>
      <c r="J80" s="12"/>
      <c r="K80" s="12"/>
    </row>
    <row r="81" spans="1:11" ht="12.75" customHeight="1">
      <c r="A81" s="52">
        <v>6</v>
      </c>
      <c r="B81" s="8" t="s">
        <v>263</v>
      </c>
      <c r="C81" s="9"/>
      <c r="D81" s="30"/>
      <c r="E81" s="30"/>
      <c r="F81" s="30"/>
      <c r="G81" s="46">
        <f>SUM(G82:G101)</f>
        <v>194667.23</v>
      </c>
      <c r="I81" s="9"/>
      <c r="J81" s="12"/>
      <c r="K81" s="12"/>
    </row>
    <row r="82" spans="1:11" ht="11.25" customHeight="1">
      <c r="A82" s="51" t="s">
        <v>1030</v>
      </c>
      <c r="B82" s="11" t="s">
        <v>267</v>
      </c>
      <c r="C82" s="10" t="s">
        <v>15</v>
      </c>
      <c r="D82" s="38">
        <v>811.66</v>
      </c>
      <c r="E82" s="33">
        <v>39.479999999999997</v>
      </c>
      <c r="F82" s="31">
        <f t="shared" ref="F82:F101" si="21">ROUND(E82+(E82*$J$3),2)</f>
        <v>50.42</v>
      </c>
      <c r="G82" s="18">
        <f t="shared" ref="G82:G101" si="22">ROUND(F82*D82,2)</f>
        <v>40923.9</v>
      </c>
      <c r="I82" s="12">
        <v>24.67</v>
      </c>
      <c r="J82" s="12">
        <f t="shared" si="19"/>
        <v>17.84</v>
      </c>
      <c r="K82" s="12">
        <f t="shared" si="20"/>
        <v>39.479999999999997</v>
      </c>
    </row>
    <row r="83" spans="1:11" ht="11.25" customHeight="1">
      <c r="A83" s="51" t="s">
        <v>1031</v>
      </c>
      <c r="B83" s="11" t="s">
        <v>269</v>
      </c>
      <c r="C83" s="10" t="s">
        <v>15</v>
      </c>
      <c r="D83" s="38">
        <v>403.54</v>
      </c>
      <c r="E83" s="33">
        <v>78.069999999999993</v>
      </c>
      <c r="F83" s="31">
        <f t="shared" si="21"/>
        <v>99.7</v>
      </c>
      <c r="G83" s="18">
        <f t="shared" si="22"/>
        <v>40232.94</v>
      </c>
      <c r="I83" s="12">
        <v>48.79</v>
      </c>
      <c r="J83" s="12">
        <f t="shared" si="19"/>
        <v>35.28</v>
      </c>
      <c r="K83" s="12">
        <f t="shared" si="20"/>
        <v>78.069999999999993</v>
      </c>
    </row>
    <row r="84" spans="1:11" ht="11.25" customHeight="1">
      <c r="A84" s="51" t="s">
        <v>1032</v>
      </c>
      <c r="B84" s="11" t="s">
        <v>271</v>
      </c>
      <c r="C84" s="10" t="s">
        <v>15</v>
      </c>
      <c r="D84" s="38">
        <v>37.42</v>
      </c>
      <c r="E84" s="33">
        <v>70.150000000000006</v>
      </c>
      <c r="F84" s="31">
        <f t="shared" si="21"/>
        <v>89.58</v>
      </c>
      <c r="G84" s="18">
        <f t="shared" si="22"/>
        <v>3352.08</v>
      </c>
      <c r="I84" s="12">
        <v>43.84</v>
      </c>
      <c r="J84" s="12">
        <f t="shared" si="19"/>
        <v>31.7</v>
      </c>
      <c r="K84" s="12">
        <f t="shared" si="20"/>
        <v>70.150000000000006</v>
      </c>
    </row>
    <row r="85" spans="1:11" ht="11.25" customHeight="1">
      <c r="A85" s="51" t="s">
        <v>1033</v>
      </c>
      <c r="B85" s="11" t="s">
        <v>273</v>
      </c>
      <c r="C85" s="10" t="s">
        <v>15</v>
      </c>
      <c r="D85" s="38">
        <v>149.12</v>
      </c>
      <c r="E85" s="33">
        <v>56.05</v>
      </c>
      <c r="F85" s="31">
        <f t="shared" si="21"/>
        <v>71.58</v>
      </c>
      <c r="G85" s="18">
        <f t="shared" si="22"/>
        <v>10674.01</v>
      </c>
      <c r="I85" s="12">
        <v>35.04</v>
      </c>
      <c r="J85" s="12">
        <f t="shared" si="19"/>
        <v>25.33</v>
      </c>
      <c r="K85" s="12">
        <f t="shared" si="20"/>
        <v>56.05</v>
      </c>
    </row>
    <row r="86" spans="1:11" ht="11.25" customHeight="1">
      <c r="A86" s="51" t="s">
        <v>1034</v>
      </c>
      <c r="B86" s="11" t="s">
        <v>275</v>
      </c>
      <c r="C86" s="10" t="s">
        <v>15</v>
      </c>
      <c r="D86" s="38">
        <v>42.6</v>
      </c>
      <c r="E86" s="33">
        <v>100.02</v>
      </c>
      <c r="F86" s="31">
        <f t="shared" si="21"/>
        <v>127.73</v>
      </c>
      <c r="G86" s="18">
        <f t="shared" si="22"/>
        <v>5441.3</v>
      </c>
      <c r="I86" s="12">
        <v>62.52</v>
      </c>
      <c r="J86" s="12">
        <f t="shared" si="19"/>
        <v>45.2</v>
      </c>
      <c r="K86" s="12">
        <f t="shared" si="20"/>
        <v>100.02</v>
      </c>
    </row>
    <row r="87" spans="1:11" ht="11.25" customHeight="1">
      <c r="A87" s="51" t="s">
        <v>1035</v>
      </c>
      <c r="B87" s="11" t="s">
        <v>277</v>
      </c>
      <c r="C87" s="10" t="s">
        <v>15</v>
      </c>
      <c r="D87" s="38">
        <v>216.4</v>
      </c>
      <c r="E87" s="33">
        <v>147.07</v>
      </c>
      <c r="F87" s="31">
        <f t="shared" si="21"/>
        <v>187.81</v>
      </c>
      <c r="G87" s="18">
        <f t="shared" si="22"/>
        <v>40642.080000000002</v>
      </c>
      <c r="I87" s="12">
        <v>91.92</v>
      </c>
      <c r="J87" s="12">
        <f t="shared" si="19"/>
        <v>66.459999999999994</v>
      </c>
      <c r="K87" s="12">
        <f t="shared" si="20"/>
        <v>147.07</v>
      </c>
    </row>
    <row r="88" spans="1:11" ht="21" customHeight="1">
      <c r="A88" s="51" t="s">
        <v>1232</v>
      </c>
      <c r="B88" s="11" t="s">
        <v>279</v>
      </c>
      <c r="C88" s="10" t="s">
        <v>15</v>
      </c>
      <c r="D88" s="38">
        <v>18.09</v>
      </c>
      <c r="E88" s="33">
        <v>226.16</v>
      </c>
      <c r="F88" s="31">
        <f t="shared" si="21"/>
        <v>288.81</v>
      </c>
      <c r="G88" s="18">
        <f t="shared" si="22"/>
        <v>5224.57</v>
      </c>
      <c r="I88" s="12">
        <v>141.36000000000001</v>
      </c>
      <c r="J88" s="12">
        <f t="shared" si="19"/>
        <v>102.2</v>
      </c>
      <c r="K88" s="12">
        <f t="shared" si="20"/>
        <v>226.16</v>
      </c>
    </row>
    <row r="89" spans="1:11" ht="20.100000000000001" customHeight="1">
      <c r="A89" s="51" t="s">
        <v>1233</v>
      </c>
      <c r="B89" s="11" t="s">
        <v>281</v>
      </c>
      <c r="C89" s="10" t="s">
        <v>15</v>
      </c>
      <c r="D89" s="38">
        <v>20.43</v>
      </c>
      <c r="E89" s="33">
        <v>226.16</v>
      </c>
      <c r="F89" s="31">
        <f t="shared" si="21"/>
        <v>288.81</v>
      </c>
      <c r="G89" s="18">
        <f t="shared" si="22"/>
        <v>5900.39</v>
      </c>
      <c r="I89" s="12">
        <v>141.36000000000001</v>
      </c>
      <c r="J89" s="12">
        <f t="shared" si="19"/>
        <v>102.2</v>
      </c>
      <c r="K89" s="12">
        <f t="shared" si="20"/>
        <v>226.16</v>
      </c>
    </row>
    <row r="90" spans="1:11" ht="11.25" customHeight="1">
      <c r="A90" s="51" t="s">
        <v>1234</v>
      </c>
      <c r="B90" s="11" t="s">
        <v>283</v>
      </c>
      <c r="C90" s="10" t="s">
        <v>29</v>
      </c>
      <c r="D90" s="38">
        <v>19.88</v>
      </c>
      <c r="E90" s="33">
        <v>107.1</v>
      </c>
      <c r="F90" s="31">
        <f t="shared" si="21"/>
        <v>136.77000000000001</v>
      </c>
      <c r="G90" s="18">
        <f t="shared" si="22"/>
        <v>2718.99</v>
      </c>
      <c r="I90" s="12">
        <v>66.95</v>
      </c>
      <c r="J90" s="12">
        <f t="shared" si="19"/>
        <v>48.4</v>
      </c>
      <c r="K90" s="12">
        <f t="shared" si="20"/>
        <v>107.1</v>
      </c>
    </row>
    <row r="91" spans="1:11" ht="11.25" customHeight="1">
      <c r="A91" s="51" t="s">
        <v>1235</v>
      </c>
      <c r="B91" s="11" t="s">
        <v>285</v>
      </c>
      <c r="C91" s="10" t="s">
        <v>29</v>
      </c>
      <c r="D91" s="38">
        <v>33.479999999999997</v>
      </c>
      <c r="E91" s="33">
        <v>107.1</v>
      </c>
      <c r="F91" s="31">
        <f t="shared" si="21"/>
        <v>136.77000000000001</v>
      </c>
      <c r="G91" s="18">
        <f t="shared" si="22"/>
        <v>4579.0600000000004</v>
      </c>
      <c r="I91" s="12">
        <v>66.95</v>
      </c>
      <c r="J91" s="12">
        <f t="shared" si="19"/>
        <v>48.4</v>
      </c>
      <c r="K91" s="12">
        <f t="shared" si="20"/>
        <v>107.1</v>
      </c>
    </row>
    <row r="92" spans="1:11" ht="11.25" customHeight="1">
      <c r="A92" s="51" t="s">
        <v>1236</v>
      </c>
      <c r="B92" s="11" t="s">
        <v>287</v>
      </c>
      <c r="C92" s="10" t="s">
        <v>29</v>
      </c>
      <c r="D92" s="38">
        <v>1.77</v>
      </c>
      <c r="E92" s="33">
        <v>167.3</v>
      </c>
      <c r="F92" s="31">
        <f t="shared" si="21"/>
        <v>213.64</v>
      </c>
      <c r="G92" s="18">
        <f t="shared" si="22"/>
        <v>378.14</v>
      </c>
      <c r="I92" s="12">
        <v>104.57</v>
      </c>
      <c r="J92" s="12">
        <f t="shared" si="19"/>
        <v>75.599999999999994</v>
      </c>
      <c r="K92" s="12">
        <f t="shared" si="20"/>
        <v>167.3</v>
      </c>
    </row>
    <row r="93" spans="1:11" ht="11.25" customHeight="1">
      <c r="A93" s="26"/>
      <c r="B93" s="4" t="s">
        <v>288</v>
      </c>
      <c r="C93" s="14"/>
      <c r="D93" s="39"/>
      <c r="E93" s="33"/>
      <c r="F93" s="31">
        <f t="shared" si="21"/>
        <v>0</v>
      </c>
      <c r="G93" s="18">
        <f t="shared" si="22"/>
        <v>0</v>
      </c>
      <c r="I93" s="15" t="s">
        <v>68</v>
      </c>
      <c r="J93" s="12"/>
      <c r="K93" s="12"/>
    </row>
    <row r="94" spans="1:11" ht="11.25" customHeight="1">
      <c r="A94" s="51" t="s">
        <v>1237</v>
      </c>
      <c r="B94" s="11" t="s">
        <v>290</v>
      </c>
      <c r="C94" s="10" t="s">
        <v>15</v>
      </c>
      <c r="D94" s="38">
        <v>222.84</v>
      </c>
      <c r="E94" s="33">
        <v>63.13</v>
      </c>
      <c r="F94" s="31">
        <f t="shared" si="21"/>
        <v>80.62</v>
      </c>
      <c r="G94" s="18">
        <f t="shared" si="22"/>
        <v>17965.36</v>
      </c>
      <c r="I94" s="12">
        <v>39.46</v>
      </c>
      <c r="J94" s="12">
        <f t="shared" si="19"/>
        <v>28.53</v>
      </c>
      <c r="K94" s="12">
        <f t="shared" si="20"/>
        <v>63.13</v>
      </c>
    </row>
    <row r="95" spans="1:11" ht="11.25" customHeight="1">
      <c r="A95" s="51" t="s">
        <v>1238</v>
      </c>
      <c r="B95" s="11" t="s">
        <v>292</v>
      </c>
      <c r="C95" s="10" t="s">
        <v>15</v>
      </c>
      <c r="D95" s="38">
        <v>17.38</v>
      </c>
      <c r="E95" s="33">
        <v>41.03</v>
      </c>
      <c r="F95" s="31">
        <f t="shared" si="21"/>
        <v>52.4</v>
      </c>
      <c r="G95" s="18">
        <f t="shared" si="22"/>
        <v>910.71</v>
      </c>
      <c r="I95" s="12">
        <v>25.64</v>
      </c>
      <c r="J95" s="12">
        <f t="shared" si="19"/>
        <v>18.54</v>
      </c>
      <c r="K95" s="12">
        <f t="shared" si="20"/>
        <v>41.03</v>
      </c>
    </row>
    <row r="96" spans="1:11" ht="11.25" customHeight="1">
      <c r="A96" s="51" t="s">
        <v>1239</v>
      </c>
      <c r="B96" s="11" t="s">
        <v>294</v>
      </c>
      <c r="C96" s="10" t="s">
        <v>15</v>
      </c>
      <c r="D96" s="38">
        <v>28.05</v>
      </c>
      <c r="E96" s="33">
        <v>113.23</v>
      </c>
      <c r="F96" s="31">
        <f t="shared" si="21"/>
        <v>144.59</v>
      </c>
      <c r="G96" s="18">
        <f t="shared" si="22"/>
        <v>4055.75</v>
      </c>
      <c r="I96" s="12">
        <v>70.77</v>
      </c>
      <c r="J96" s="12">
        <f t="shared" si="19"/>
        <v>51.17</v>
      </c>
      <c r="K96" s="12">
        <f t="shared" si="20"/>
        <v>113.23</v>
      </c>
    </row>
    <row r="97" spans="1:11" ht="11.25" customHeight="1">
      <c r="A97" s="51" t="s">
        <v>1240</v>
      </c>
      <c r="B97" s="11" t="s">
        <v>296</v>
      </c>
      <c r="C97" s="10" t="s">
        <v>15</v>
      </c>
      <c r="D97" s="38">
        <v>3.51</v>
      </c>
      <c r="E97" s="33">
        <v>147.13999999999999</v>
      </c>
      <c r="F97" s="31">
        <f t="shared" si="21"/>
        <v>187.9</v>
      </c>
      <c r="G97" s="18">
        <f t="shared" si="22"/>
        <v>659.53</v>
      </c>
      <c r="I97" s="12">
        <v>91.97</v>
      </c>
      <c r="J97" s="12">
        <f t="shared" si="19"/>
        <v>66.489999999999995</v>
      </c>
      <c r="K97" s="12">
        <f t="shared" si="20"/>
        <v>147.13999999999999</v>
      </c>
    </row>
    <row r="98" spans="1:11" ht="11.25" customHeight="1">
      <c r="A98" s="51" t="s">
        <v>1241</v>
      </c>
      <c r="B98" s="11" t="s">
        <v>298</v>
      </c>
      <c r="C98" s="10" t="s">
        <v>15</v>
      </c>
      <c r="D98" s="38">
        <v>1.89</v>
      </c>
      <c r="E98" s="33">
        <v>147.13999999999999</v>
      </c>
      <c r="F98" s="31">
        <f t="shared" si="21"/>
        <v>187.9</v>
      </c>
      <c r="G98" s="18">
        <f t="shared" si="22"/>
        <v>355.13</v>
      </c>
      <c r="I98" s="12">
        <v>91.97</v>
      </c>
      <c r="J98" s="12">
        <f t="shared" si="19"/>
        <v>66.489999999999995</v>
      </c>
      <c r="K98" s="12">
        <f t="shared" si="20"/>
        <v>147.13999999999999</v>
      </c>
    </row>
    <row r="99" spans="1:11" ht="11.25" customHeight="1">
      <c r="A99" s="51" t="s">
        <v>1242</v>
      </c>
      <c r="B99" s="11" t="s">
        <v>300</v>
      </c>
      <c r="C99" s="10" t="s">
        <v>29</v>
      </c>
      <c r="D99" s="38">
        <v>15.3</v>
      </c>
      <c r="E99" s="33">
        <v>69.260000000000005</v>
      </c>
      <c r="F99" s="31">
        <f t="shared" si="21"/>
        <v>88.45</v>
      </c>
      <c r="G99" s="18">
        <f t="shared" si="22"/>
        <v>1353.29</v>
      </c>
      <c r="I99" s="12">
        <v>43.29</v>
      </c>
      <c r="J99" s="12">
        <f t="shared" si="19"/>
        <v>31.3</v>
      </c>
      <c r="K99" s="12">
        <f t="shared" si="20"/>
        <v>69.260000000000005</v>
      </c>
    </row>
    <row r="100" spans="1:11" ht="11.25" customHeight="1">
      <c r="A100" s="51" t="s">
        <v>1243</v>
      </c>
      <c r="B100" s="11" t="s">
        <v>302</v>
      </c>
      <c r="C100" s="10" t="s">
        <v>38</v>
      </c>
      <c r="D100" s="38">
        <v>6</v>
      </c>
      <c r="E100" s="33">
        <v>183.01</v>
      </c>
      <c r="F100" s="31">
        <f t="shared" si="21"/>
        <v>233.7</v>
      </c>
      <c r="G100" s="18">
        <f t="shared" si="22"/>
        <v>1402.2</v>
      </c>
      <c r="I100" s="12">
        <v>114.39</v>
      </c>
      <c r="J100" s="12">
        <f t="shared" si="19"/>
        <v>82.7</v>
      </c>
      <c r="K100" s="12">
        <f t="shared" si="20"/>
        <v>183.01</v>
      </c>
    </row>
    <row r="101" spans="1:11" ht="11.25" customHeight="1">
      <c r="A101" s="51" t="s">
        <v>1244</v>
      </c>
      <c r="B101" s="11" t="s">
        <v>304</v>
      </c>
      <c r="C101" s="10" t="s">
        <v>15</v>
      </c>
      <c r="D101" s="38">
        <v>331.98</v>
      </c>
      <c r="E101" s="33">
        <v>18.63</v>
      </c>
      <c r="F101" s="31">
        <f t="shared" si="21"/>
        <v>23.79</v>
      </c>
      <c r="G101" s="18">
        <f t="shared" si="22"/>
        <v>7897.8</v>
      </c>
      <c r="I101" s="12">
        <v>11.65</v>
      </c>
      <c r="J101" s="12">
        <f t="shared" si="19"/>
        <v>8.42</v>
      </c>
      <c r="K101" s="12">
        <f t="shared" si="20"/>
        <v>18.63</v>
      </c>
    </row>
    <row r="102" spans="1:11" ht="9.9499999999999993" customHeight="1">
      <c r="A102" s="26"/>
      <c r="B102" s="14"/>
      <c r="C102" s="14"/>
      <c r="D102" s="39"/>
      <c r="E102" s="32"/>
      <c r="F102" s="32"/>
      <c r="G102" s="26"/>
      <c r="I102" s="14"/>
      <c r="J102" s="12"/>
      <c r="K102" s="12"/>
    </row>
    <row r="103" spans="1:11" ht="12.75" customHeight="1">
      <c r="A103" s="52">
        <v>7</v>
      </c>
      <c r="B103" s="8" t="s">
        <v>306</v>
      </c>
      <c r="C103" s="9"/>
      <c r="D103" s="30"/>
      <c r="E103" s="30"/>
      <c r="F103" s="30"/>
      <c r="G103" s="46">
        <f>SUM(G104:G109)</f>
        <v>119775.91</v>
      </c>
      <c r="I103" s="9"/>
      <c r="J103" s="12"/>
      <c r="K103" s="12"/>
    </row>
    <row r="104" spans="1:11" ht="11.25" customHeight="1">
      <c r="A104" s="51" t="s">
        <v>1036</v>
      </c>
      <c r="B104" s="11" t="s">
        <v>308</v>
      </c>
      <c r="C104" s="10" t="s">
        <v>15</v>
      </c>
      <c r="D104" s="38">
        <v>1530.66</v>
      </c>
      <c r="E104" s="33">
        <v>23.7</v>
      </c>
      <c r="F104" s="31">
        <f t="shared" ref="F104:F109" si="23">ROUND(E104+(E104*$J$3),2)</f>
        <v>30.26</v>
      </c>
      <c r="G104" s="18">
        <f t="shared" ref="G104:G109" si="24">ROUND(F104*D104,2)</f>
        <v>46317.77</v>
      </c>
      <c r="I104" s="12">
        <v>14.81</v>
      </c>
      <c r="J104" s="12">
        <f t="shared" ref="J104:J167" si="25">ROUND(I104-(I104*$J$3),2)</f>
        <v>10.71</v>
      </c>
      <c r="K104" s="12">
        <f t="shared" si="20"/>
        <v>23.7</v>
      </c>
    </row>
    <row r="105" spans="1:11" ht="11.25" customHeight="1">
      <c r="A105" s="51" t="s">
        <v>1037</v>
      </c>
      <c r="B105" s="11" t="s">
        <v>310</v>
      </c>
      <c r="C105" s="10" t="s">
        <v>15</v>
      </c>
      <c r="D105" s="38">
        <v>2050.08</v>
      </c>
      <c r="E105" s="33">
        <v>16.66</v>
      </c>
      <c r="F105" s="31">
        <f t="shared" si="23"/>
        <v>21.27</v>
      </c>
      <c r="G105" s="18">
        <f t="shared" si="24"/>
        <v>43605.2</v>
      </c>
      <c r="I105" s="12">
        <v>10.42</v>
      </c>
      <c r="J105" s="12">
        <f t="shared" si="25"/>
        <v>7.53</v>
      </c>
      <c r="K105" s="12">
        <f t="shared" si="20"/>
        <v>16.66</v>
      </c>
    </row>
    <row r="106" spans="1:11" ht="11.25" customHeight="1">
      <c r="A106" s="51" t="s">
        <v>1038</v>
      </c>
      <c r="B106" s="11" t="s">
        <v>312</v>
      </c>
      <c r="C106" s="10" t="s">
        <v>15</v>
      </c>
      <c r="D106" s="38">
        <v>704.15</v>
      </c>
      <c r="E106" s="33">
        <v>14.69</v>
      </c>
      <c r="F106" s="31">
        <f t="shared" si="23"/>
        <v>18.760000000000002</v>
      </c>
      <c r="G106" s="18">
        <f t="shared" si="24"/>
        <v>13209.85</v>
      </c>
      <c r="I106" s="12">
        <v>9.19</v>
      </c>
      <c r="J106" s="12">
        <f t="shared" si="25"/>
        <v>6.64</v>
      </c>
      <c r="K106" s="12">
        <f t="shared" si="20"/>
        <v>14.69</v>
      </c>
    </row>
    <row r="107" spans="1:11" ht="11.25" customHeight="1">
      <c r="A107" s="51" t="s">
        <v>1039</v>
      </c>
      <c r="B107" s="11" t="s">
        <v>314</v>
      </c>
      <c r="C107" s="10" t="s">
        <v>15</v>
      </c>
      <c r="D107" s="38">
        <v>78.12</v>
      </c>
      <c r="E107" s="33">
        <v>42.66</v>
      </c>
      <c r="F107" s="31">
        <f t="shared" si="23"/>
        <v>54.48</v>
      </c>
      <c r="G107" s="18">
        <f t="shared" si="24"/>
        <v>4255.9799999999996</v>
      </c>
      <c r="I107" s="12">
        <v>26.66</v>
      </c>
      <c r="J107" s="12">
        <f t="shared" si="25"/>
        <v>19.28</v>
      </c>
      <c r="K107" s="12">
        <f t="shared" si="20"/>
        <v>42.66</v>
      </c>
    </row>
    <row r="108" spans="1:11" ht="11.25" customHeight="1">
      <c r="A108" s="51" t="s">
        <v>1040</v>
      </c>
      <c r="B108" s="11" t="s">
        <v>316</v>
      </c>
      <c r="C108" s="10" t="s">
        <v>15</v>
      </c>
      <c r="D108" s="38">
        <v>10.36</v>
      </c>
      <c r="E108" s="33">
        <v>42.47</v>
      </c>
      <c r="F108" s="31">
        <f t="shared" si="23"/>
        <v>54.23</v>
      </c>
      <c r="G108" s="18">
        <f t="shared" si="24"/>
        <v>561.82000000000005</v>
      </c>
      <c r="I108" s="12">
        <v>26.54</v>
      </c>
      <c r="J108" s="12">
        <f t="shared" si="25"/>
        <v>19.190000000000001</v>
      </c>
      <c r="K108" s="12">
        <f t="shared" si="20"/>
        <v>42.47</v>
      </c>
    </row>
    <row r="109" spans="1:11" ht="11.25" customHeight="1">
      <c r="A109" s="51" t="s">
        <v>1041</v>
      </c>
      <c r="B109" s="11" t="s">
        <v>318</v>
      </c>
      <c r="C109" s="10" t="s">
        <v>15</v>
      </c>
      <c r="D109" s="38">
        <v>109.17</v>
      </c>
      <c r="E109" s="33">
        <v>84.82</v>
      </c>
      <c r="F109" s="31">
        <f t="shared" si="23"/>
        <v>108.32</v>
      </c>
      <c r="G109" s="18">
        <f t="shared" si="24"/>
        <v>11825.29</v>
      </c>
      <c r="I109" s="12">
        <v>53.02</v>
      </c>
      <c r="J109" s="12">
        <f t="shared" si="25"/>
        <v>38.33</v>
      </c>
      <c r="K109" s="12">
        <f t="shared" si="20"/>
        <v>84.82</v>
      </c>
    </row>
    <row r="110" spans="1:11" ht="9.9499999999999993" customHeight="1">
      <c r="A110" s="26"/>
      <c r="B110" s="14"/>
      <c r="C110" s="14"/>
      <c r="D110" s="39"/>
      <c r="E110" s="32"/>
      <c r="F110" s="32"/>
      <c r="G110" s="26"/>
      <c r="I110" s="14"/>
      <c r="J110" s="12"/>
      <c r="K110" s="12"/>
    </row>
    <row r="111" spans="1:11" ht="12.75" customHeight="1">
      <c r="A111" s="52">
        <v>8</v>
      </c>
      <c r="B111" s="8" t="s">
        <v>320</v>
      </c>
      <c r="C111" s="9"/>
      <c r="D111" s="30"/>
      <c r="E111" s="30"/>
      <c r="F111" s="30"/>
      <c r="G111" s="46">
        <f>SUM(G112:G183)</f>
        <v>85793.59</v>
      </c>
      <c r="I111" s="9"/>
      <c r="J111" s="12"/>
      <c r="K111" s="12"/>
    </row>
    <row r="112" spans="1:11" ht="11.25" customHeight="1">
      <c r="A112" s="26"/>
      <c r="B112" s="4" t="s">
        <v>321</v>
      </c>
      <c r="C112" s="14"/>
      <c r="D112" s="39"/>
      <c r="E112" s="33"/>
      <c r="F112" s="33"/>
      <c r="G112" s="26"/>
      <c r="I112" s="14"/>
      <c r="J112" s="12"/>
      <c r="K112" s="12"/>
    </row>
    <row r="113" spans="1:11" ht="11.25" customHeight="1">
      <c r="A113" s="51" t="s">
        <v>1042</v>
      </c>
      <c r="B113" s="11" t="s">
        <v>323</v>
      </c>
      <c r="C113" s="10" t="s">
        <v>29</v>
      </c>
      <c r="D113" s="38">
        <v>24.14</v>
      </c>
      <c r="E113" s="33">
        <v>9.36</v>
      </c>
      <c r="F113" s="31">
        <f t="shared" ref="F113:F183" si="26">ROUND(E113+(E113*$J$3),2)</f>
        <v>11.95</v>
      </c>
      <c r="G113" s="18">
        <f t="shared" ref="G113:G168" si="27">ROUND(F113*D113,2)</f>
        <v>288.47000000000003</v>
      </c>
      <c r="I113" s="12">
        <v>5.85</v>
      </c>
      <c r="J113" s="12">
        <f t="shared" si="25"/>
        <v>4.2300000000000004</v>
      </c>
      <c r="K113" s="12">
        <f t="shared" si="20"/>
        <v>9.36</v>
      </c>
    </row>
    <row r="114" spans="1:11" ht="11.25" customHeight="1">
      <c r="A114" s="51" t="s">
        <v>1043</v>
      </c>
      <c r="B114" s="11" t="s">
        <v>325</v>
      </c>
      <c r="C114" s="10" t="s">
        <v>29</v>
      </c>
      <c r="D114" s="38">
        <v>164.46</v>
      </c>
      <c r="E114" s="33">
        <v>6.09</v>
      </c>
      <c r="F114" s="31">
        <f t="shared" si="26"/>
        <v>7.78</v>
      </c>
      <c r="G114" s="18">
        <f t="shared" si="27"/>
        <v>1279.5</v>
      </c>
      <c r="I114" s="12">
        <v>3.81</v>
      </c>
      <c r="J114" s="12">
        <f t="shared" si="25"/>
        <v>2.75</v>
      </c>
      <c r="K114" s="12">
        <f t="shared" si="20"/>
        <v>6.09</v>
      </c>
    </row>
    <row r="115" spans="1:11" ht="11.25" customHeight="1">
      <c r="A115" s="51" t="s">
        <v>1044</v>
      </c>
      <c r="B115" s="11" t="s">
        <v>327</v>
      </c>
      <c r="C115" s="10" t="s">
        <v>29</v>
      </c>
      <c r="D115" s="38">
        <v>2.71</v>
      </c>
      <c r="E115" s="33">
        <v>12.24</v>
      </c>
      <c r="F115" s="31">
        <f t="shared" si="26"/>
        <v>15.63</v>
      </c>
      <c r="G115" s="18">
        <f t="shared" si="27"/>
        <v>42.36</v>
      </c>
      <c r="I115" s="12">
        <v>7.65</v>
      </c>
      <c r="J115" s="12">
        <f t="shared" si="25"/>
        <v>5.53</v>
      </c>
      <c r="K115" s="12">
        <f t="shared" si="20"/>
        <v>12.24</v>
      </c>
    </row>
    <row r="116" spans="1:11" ht="11.25" customHeight="1">
      <c r="A116" s="51" t="s">
        <v>1045</v>
      </c>
      <c r="B116" s="11" t="s">
        <v>329</v>
      </c>
      <c r="C116" s="10" t="s">
        <v>29</v>
      </c>
      <c r="D116" s="38">
        <v>64.930000000000007</v>
      </c>
      <c r="E116" s="33">
        <v>21.71</v>
      </c>
      <c r="F116" s="31">
        <f t="shared" si="26"/>
        <v>27.72</v>
      </c>
      <c r="G116" s="18">
        <f t="shared" si="27"/>
        <v>1799.86</v>
      </c>
      <c r="I116" s="12">
        <v>13.57</v>
      </c>
      <c r="J116" s="12">
        <f t="shared" si="25"/>
        <v>9.81</v>
      </c>
      <c r="K116" s="12">
        <f t="shared" si="20"/>
        <v>21.71</v>
      </c>
    </row>
    <row r="117" spans="1:11" ht="11.25" customHeight="1">
      <c r="A117" s="51" t="s">
        <v>1046</v>
      </c>
      <c r="B117" s="11" t="s">
        <v>331</v>
      </c>
      <c r="C117" s="10" t="s">
        <v>29</v>
      </c>
      <c r="D117" s="38">
        <v>19.39</v>
      </c>
      <c r="E117" s="33">
        <v>33.24</v>
      </c>
      <c r="F117" s="31">
        <f t="shared" si="26"/>
        <v>42.45</v>
      </c>
      <c r="G117" s="18">
        <f t="shared" si="27"/>
        <v>823.11</v>
      </c>
      <c r="I117" s="12">
        <v>20.78</v>
      </c>
      <c r="J117" s="12">
        <f t="shared" si="25"/>
        <v>15.02</v>
      </c>
      <c r="K117" s="12">
        <f t="shared" si="20"/>
        <v>33.24</v>
      </c>
    </row>
    <row r="118" spans="1:11" ht="11.25" customHeight="1">
      <c r="A118" s="51" t="s">
        <v>1047</v>
      </c>
      <c r="B118" s="11" t="s">
        <v>333</v>
      </c>
      <c r="C118" s="10" t="s">
        <v>29</v>
      </c>
      <c r="D118" s="38">
        <v>179.81</v>
      </c>
      <c r="E118" s="33">
        <v>46.32</v>
      </c>
      <c r="F118" s="31">
        <f t="shared" si="26"/>
        <v>59.15</v>
      </c>
      <c r="G118" s="18">
        <f t="shared" si="27"/>
        <v>10635.76</v>
      </c>
      <c r="I118" s="12">
        <v>28.95</v>
      </c>
      <c r="J118" s="12">
        <f t="shared" si="25"/>
        <v>20.93</v>
      </c>
      <c r="K118" s="12">
        <f t="shared" si="20"/>
        <v>46.32</v>
      </c>
    </row>
    <row r="119" spans="1:11" ht="11.25" customHeight="1">
      <c r="A119" s="51" t="s">
        <v>1245</v>
      </c>
      <c r="B119" s="11" t="s">
        <v>335</v>
      </c>
      <c r="C119" s="10" t="s">
        <v>18</v>
      </c>
      <c r="D119" s="38">
        <v>8</v>
      </c>
      <c r="E119" s="33">
        <v>299.98</v>
      </c>
      <c r="F119" s="31">
        <f t="shared" si="26"/>
        <v>383.07</v>
      </c>
      <c r="G119" s="18">
        <f t="shared" si="27"/>
        <v>3064.56</v>
      </c>
      <c r="I119" s="12">
        <v>187.5</v>
      </c>
      <c r="J119" s="12">
        <f t="shared" si="25"/>
        <v>135.56</v>
      </c>
      <c r="K119" s="12">
        <f t="shared" si="20"/>
        <v>299.98</v>
      </c>
    </row>
    <row r="120" spans="1:11" ht="11.25" customHeight="1">
      <c r="A120" s="51" t="s">
        <v>1246</v>
      </c>
      <c r="B120" s="11" t="s">
        <v>337</v>
      </c>
      <c r="C120" s="10" t="s">
        <v>18</v>
      </c>
      <c r="D120" s="38">
        <v>2</v>
      </c>
      <c r="E120" s="33">
        <v>26.49</v>
      </c>
      <c r="F120" s="31">
        <f t="shared" si="26"/>
        <v>33.83</v>
      </c>
      <c r="G120" s="18">
        <f t="shared" si="27"/>
        <v>67.66</v>
      </c>
      <c r="I120" s="12">
        <v>16.559999999999999</v>
      </c>
      <c r="J120" s="12">
        <f t="shared" si="25"/>
        <v>11.97</v>
      </c>
      <c r="K120" s="12">
        <f t="shared" si="20"/>
        <v>26.49</v>
      </c>
    </row>
    <row r="121" spans="1:11" ht="11.25" customHeight="1">
      <c r="A121" s="51" t="s">
        <v>1247</v>
      </c>
      <c r="B121" s="11" t="s">
        <v>339</v>
      </c>
      <c r="C121" s="10" t="s">
        <v>18</v>
      </c>
      <c r="D121" s="38">
        <v>2</v>
      </c>
      <c r="E121" s="33">
        <v>4.8499999999999996</v>
      </c>
      <c r="F121" s="31">
        <f t="shared" si="26"/>
        <v>6.19</v>
      </c>
      <c r="G121" s="18">
        <f t="shared" si="27"/>
        <v>12.38</v>
      </c>
      <c r="I121" s="12">
        <v>3.03</v>
      </c>
      <c r="J121" s="12">
        <f t="shared" si="25"/>
        <v>2.19</v>
      </c>
      <c r="K121" s="12">
        <f t="shared" si="20"/>
        <v>4.8499999999999996</v>
      </c>
    </row>
    <row r="122" spans="1:11" ht="11.25" customHeight="1">
      <c r="A122" s="51" t="s">
        <v>1248</v>
      </c>
      <c r="B122" s="11" t="s">
        <v>341</v>
      </c>
      <c r="C122" s="10" t="s">
        <v>18</v>
      </c>
      <c r="D122" s="38">
        <v>62</v>
      </c>
      <c r="E122" s="33">
        <v>4.8499999999999996</v>
      </c>
      <c r="F122" s="31">
        <f t="shared" si="26"/>
        <v>6.19</v>
      </c>
      <c r="G122" s="18">
        <f t="shared" si="27"/>
        <v>383.78</v>
      </c>
      <c r="I122" s="12">
        <v>3.03</v>
      </c>
      <c r="J122" s="12">
        <f t="shared" si="25"/>
        <v>2.19</v>
      </c>
      <c r="K122" s="12">
        <f t="shared" si="20"/>
        <v>4.8499999999999996</v>
      </c>
    </row>
    <row r="123" spans="1:11" ht="11.25" customHeight="1">
      <c r="A123" s="51" t="s">
        <v>1249</v>
      </c>
      <c r="B123" s="11" t="s">
        <v>343</v>
      </c>
      <c r="C123" s="10" t="s">
        <v>18</v>
      </c>
      <c r="D123" s="38">
        <v>2</v>
      </c>
      <c r="E123" s="33">
        <v>6.71</v>
      </c>
      <c r="F123" s="31">
        <f t="shared" si="26"/>
        <v>8.57</v>
      </c>
      <c r="G123" s="18">
        <f t="shared" si="27"/>
        <v>17.14</v>
      </c>
      <c r="I123" s="12">
        <v>4.1900000000000004</v>
      </c>
      <c r="J123" s="12">
        <f t="shared" si="25"/>
        <v>3.03</v>
      </c>
      <c r="K123" s="12">
        <f t="shared" si="20"/>
        <v>6.71</v>
      </c>
    </row>
    <row r="124" spans="1:11" ht="11.25" customHeight="1">
      <c r="A124" s="51" t="s">
        <v>1250</v>
      </c>
      <c r="B124" s="11" t="s">
        <v>345</v>
      </c>
      <c r="C124" s="10" t="s">
        <v>18</v>
      </c>
      <c r="D124" s="38">
        <v>21</v>
      </c>
      <c r="E124" s="33">
        <v>13.81</v>
      </c>
      <c r="F124" s="31">
        <f t="shared" si="26"/>
        <v>17.64</v>
      </c>
      <c r="G124" s="18">
        <f t="shared" si="27"/>
        <v>370.44</v>
      </c>
      <c r="I124" s="12">
        <v>8.6300000000000008</v>
      </c>
      <c r="J124" s="12">
        <f t="shared" si="25"/>
        <v>6.24</v>
      </c>
      <c r="K124" s="12">
        <f t="shared" si="20"/>
        <v>13.81</v>
      </c>
    </row>
    <row r="125" spans="1:11" ht="11.25" customHeight="1">
      <c r="A125" s="51" t="s">
        <v>1251</v>
      </c>
      <c r="B125" s="11" t="s">
        <v>347</v>
      </c>
      <c r="C125" s="10" t="s">
        <v>18</v>
      </c>
      <c r="D125" s="38">
        <v>8</v>
      </c>
      <c r="E125" s="33">
        <v>26.53</v>
      </c>
      <c r="F125" s="31">
        <f t="shared" si="26"/>
        <v>33.880000000000003</v>
      </c>
      <c r="G125" s="18">
        <f t="shared" si="27"/>
        <v>271.04000000000002</v>
      </c>
      <c r="I125" s="12">
        <v>16.59</v>
      </c>
      <c r="J125" s="12">
        <f t="shared" si="25"/>
        <v>11.99</v>
      </c>
      <c r="K125" s="12">
        <f t="shared" si="20"/>
        <v>26.53</v>
      </c>
    </row>
    <row r="126" spans="1:11" ht="11.25" customHeight="1">
      <c r="A126" s="51" t="s">
        <v>1252</v>
      </c>
      <c r="B126" s="11" t="s">
        <v>349</v>
      </c>
      <c r="C126" s="10" t="s">
        <v>18</v>
      </c>
      <c r="D126" s="38">
        <v>12</v>
      </c>
      <c r="E126" s="33">
        <v>43.31</v>
      </c>
      <c r="F126" s="31">
        <f t="shared" si="26"/>
        <v>55.31</v>
      </c>
      <c r="G126" s="18">
        <f t="shared" si="27"/>
        <v>663.72</v>
      </c>
      <c r="I126" s="12">
        <v>27.07</v>
      </c>
      <c r="J126" s="12">
        <f t="shared" si="25"/>
        <v>19.57</v>
      </c>
      <c r="K126" s="12">
        <f t="shared" si="20"/>
        <v>43.31</v>
      </c>
    </row>
    <row r="127" spans="1:11" ht="11.25" customHeight="1">
      <c r="A127" s="51" t="s">
        <v>1253</v>
      </c>
      <c r="B127" s="11" t="s">
        <v>351</v>
      </c>
      <c r="C127" s="10" t="s">
        <v>18</v>
      </c>
      <c r="D127" s="38">
        <v>16</v>
      </c>
      <c r="E127" s="33">
        <v>21.04</v>
      </c>
      <c r="F127" s="31">
        <f t="shared" si="26"/>
        <v>26.87</v>
      </c>
      <c r="G127" s="18">
        <f t="shared" si="27"/>
        <v>429.92</v>
      </c>
      <c r="I127" s="12">
        <v>13.15</v>
      </c>
      <c r="J127" s="12">
        <f t="shared" si="25"/>
        <v>9.51</v>
      </c>
      <c r="K127" s="12">
        <f t="shared" si="20"/>
        <v>21.04</v>
      </c>
    </row>
    <row r="128" spans="1:11" ht="11.25" customHeight="1">
      <c r="A128" s="51" t="s">
        <v>1254</v>
      </c>
      <c r="B128" s="11" t="s">
        <v>353</v>
      </c>
      <c r="C128" s="10" t="s">
        <v>18</v>
      </c>
      <c r="D128" s="38">
        <v>6</v>
      </c>
      <c r="E128" s="33">
        <v>52.14</v>
      </c>
      <c r="F128" s="31">
        <f t="shared" si="26"/>
        <v>66.58</v>
      </c>
      <c r="G128" s="18">
        <f t="shared" si="27"/>
        <v>399.48</v>
      </c>
      <c r="I128" s="12">
        <v>32.590000000000003</v>
      </c>
      <c r="J128" s="12">
        <f t="shared" si="25"/>
        <v>23.56</v>
      </c>
      <c r="K128" s="12">
        <f t="shared" si="20"/>
        <v>52.14</v>
      </c>
    </row>
    <row r="129" spans="1:11" ht="11.25" customHeight="1">
      <c r="A129" s="51" t="s">
        <v>1255</v>
      </c>
      <c r="B129" s="11" t="s">
        <v>355</v>
      </c>
      <c r="C129" s="10" t="s">
        <v>18</v>
      </c>
      <c r="D129" s="38">
        <v>24</v>
      </c>
      <c r="E129" s="33">
        <v>15.03</v>
      </c>
      <c r="F129" s="31">
        <f t="shared" si="26"/>
        <v>19.190000000000001</v>
      </c>
      <c r="G129" s="18">
        <f t="shared" si="27"/>
        <v>460.56</v>
      </c>
      <c r="I129" s="12">
        <v>9.39</v>
      </c>
      <c r="J129" s="12">
        <f t="shared" si="25"/>
        <v>6.79</v>
      </c>
      <c r="K129" s="12">
        <f t="shared" si="20"/>
        <v>15.03</v>
      </c>
    </row>
    <row r="130" spans="1:11" ht="11.25" customHeight="1">
      <c r="A130" s="51" t="s">
        <v>1256</v>
      </c>
      <c r="B130" s="11" t="s">
        <v>357</v>
      </c>
      <c r="C130" s="10" t="s">
        <v>18</v>
      </c>
      <c r="D130" s="38">
        <v>7</v>
      </c>
      <c r="E130" s="33">
        <v>20.8</v>
      </c>
      <c r="F130" s="31">
        <f t="shared" si="26"/>
        <v>26.56</v>
      </c>
      <c r="G130" s="18">
        <f t="shared" si="27"/>
        <v>185.92</v>
      </c>
      <c r="I130" s="12">
        <v>13</v>
      </c>
      <c r="J130" s="12">
        <f t="shared" si="25"/>
        <v>9.4</v>
      </c>
      <c r="K130" s="12">
        <f t="shared" si="20"/>
        <v>20.8</v>
      </c>
    </row>
    <row r="131" spans="1:11" ht="11.25" customHeight="1">
      <c r="A131" s="51" t="s">
        <v>1257</v>
      </c>
      <c r="B131" s="11" t="s">
        <v>359</v>
      </c>
      <c r="C131" s="10" t="s">
        <v>18</v>
      </c>
      <c r="D131" s="38">
        <v>1</v>
      </c>
      <c r="E131" s="33">
        <v>20.8</v>
      </c>
      <c r="F131" s="31">
        <f t="shared" si="26"/>
        <v>26.56</v>
      </c>
      <c r="G131" s="18">
        <f t="shared" si="27"/>
        <v>26.56</v>
      </c>
      <c r="I131" s="12">
        <v>13</v>
      </c>
      <c r="J131" s="12">
        <f t="shared" si="25"/>
        <v>9.4</v>
      </c>
      <c r="K131" s="12">
        <f t="shared" si="20"/>
        <v>20.8</v>
      </c>
    </row>
    <row r="132" spans="1:11" ht="11.25" customHeight="1">
      <c r="A132" s="51" t="s">
        <v>1258</v>
      </c>
      <c r="B132" s="11" t="s">
        <v>361</v>
      </c>
      <c r="C132" s="10" t="s">
        <v>18</v>
      </c>
      <c r="D132" s="38">
        <v>8</v>
      </c>
      <c r="E132" s="33">
        <v>48.82</v>
      </c>
      <c r="F132" s="31">
        <f t="shared" si="26"/>
        <v>62.34</v>
      </c>
      <c r="G132" s="18">
        <f t="shared" si="27"/>
        <v>498.72</v>
      </c>
      <c r="I132" s="12">
        <v>30.51</v>
      </c>
      <c r="J132" s="12">
        <f t="shared" si="25"/>
        <v>22.06</v>
      </c>
      <c r="K132" s="12">
        <f t="shared" si="20"/>
        <v>48.82</v>
      </c>
    </row>
    <row r="133" spans="1:11" ht="11.25" customHeight="1">
      <c r="A133" s="51" t="s">
        <v>1259</v>
      </c>
      <c r="B133" s="11" t="s">
        <v>363</v>
      </c>
      <c r="C133" s="10" t="s">
        <v>18</v>
      </c>
      <c r="D133" s="38">
        <v>30</v>
      </c>
      <c r="E133" s="33">
        <v>10.62</v>
      </c>
      <c r="F133" s="31">
        <f t="shared" si="26"/>
        <v>13.56</v>
      </c>
      <c r="G133" s="18">
        <f t="shared" si="27"/>
        <v>406.8</v>
      </c>
      <c r="I133" s="12">
        <v>6.64</v>
      </c>
      <c r="J133" s="12">
        <f t="shared" si="25"/>
        <v>4.8</v>
      </c>
      <c r="K133" s="12">
        <f t="shared" si="20"/>
        <v>10.62</v>
      </c>
    </row>
    <row r="134" spans="1:11" ht="11.25" customHeight="1">
      <c r="A134" s="51" t="s">
        <v>1260</v>
      </c>
      <c r="B134" s="11" t="s">
        <v>365</v>
      </c>
      <c r="C134" s="10" t="s">
        <v>18</v>
      </c>
      <c r="D134" s="38">
        <v>1</v>
      </c>
      <c r="E134" s="33">
        <v>9.1199999999999992</v>
      </c>
      <c r="F134" s="31">
        <f t="shared" si="26"/>
        <v>11.65</v>
      </c>
      <c r="G134" s="18">
        <f t="shared" si="27"/>
        <v>11.65</v>
      </c>
      <c r="I134" s="12">
        <v>5.7</v>
      </c>
      <c r="J134" s="12">
        <f t="shared" si="25"/>
        <v>4.12</v>
      </c>
      <c r="K134" s="12">
        <f t="shared" si="20"/>
        <v>9.1199999999999992</v>
      </c>
    </row>
    <row r="135" spans="1:11" ht="11.25" customHeight="1">
      <c r="A135" s="51" t="s">
        <v>1261</v>
      </c>
      <c r="B135" s="11" t="s">
        <v>367</v>
      </c>
      <c r="C135" s="10" t="s">
        <v>18</v>
      </c>
      <c r="D135" s="38">
        <v>5</v>
      </c>
      <c r="E135" s="33">
        <v>6.4</v>
      </c>
      <c r="F135" s="31">
        <f t="shared" si="26"/>
        <v>8.17</v>
      </c>
      <c r="G135" s="18">
        <f t="shared" si="27"/>
        <v>40.85</v>
      </c>
      <c r="I135" s="12">
        <v>4</v>
      </c>
      <c r="J135" s="12">
        <f t="shared" si="25"/>
        <v>2.89</v>
      </c>
      <c r="K135" s="12">
        <f t="shared" si="20"/>
        <v>6.4</v>
      </c>
    </row>
    <row r="136" spans="1:11" ht="11.25" customHeight="1">
      <c r="A136" s="51" t="s">
        <v>1262</v>
      </c>
      <c r="B136" s="11" t="s">
        <v>369</v>
      </c>
      <c r="C136" s="10" t="s">
        <v>18</v>
      </c>
      <c r="D136" s="38">
        <v>3</v>
      </c>
      <c r="E136" s="33">
        <v>18.059999999999999</v>
      </c>
      <c r="F136" s="31">
        <f t="shared" si="26"/>
        <v>23.06</v>
      </c>
      <c r="G136" s="18">
        <f t="shared" si="27"/>
        <v>69.180000000000007</v>
      </c>
      <c r="I136" s="12">
        <v>11.28</v>
      </c>
      <c r="J136" s="12">
        <f t="shared" si="25"/>
        <v>8.16</v>
      </c>
      <c r="K136" s="12">
        <f t="shared" ref="K136:K214" si="28">ROUND(J136+(J136*$K$3),2)</f>
        <v>18.059999999999999</v>
      </c>
    </row>
    <row r="137" spans="1:11" ht="11.25" customHeight="1">
      <c r="A137" s="51" t="s">
        <v>1263</v>
      </c>
      <c r="B137" s="11" t="s">
        <v>371</v>
      </c>
      <c r="C137" s="10" t="s">
        <v>18</v>
      </c>
      <c r="D137" s="38">
        <v>14</v>
      </c>
      <c r="E137" s="33">
        <v>94.96</v>
      </c>
      <c r="F137" s="31">
        <f t="shared" si="26"/>
        <v>121.26</v>
      </c>
      <c r="G137" s="18">
        <f t="shared" si="27"/>
        <v>1697.64</v>
      </c>
      <c r="I137" s="12">
        <v>59.35</v>
      </c>
      <c r="J137" s="12">
        <f t="shared" si="25"/>
        <v>42.91</v>
      </c>
      <c r="K137" s="12">
        <f t="shared" si="28"/>
        <v>94.96</v>
      </c>
    </row>
    <row r="138" spans="1:11" ht="11.25" customHeight="1">
      <c r="A138" s="51" t="s">
        <v>1264</v>
      </c>
      <c r="B138" s="11" t="s">
        <v>373</v>
      </c>
      <c r="C138" s="10" t="s">
        <v>18</v>
      </c>
      <c r="D138" s="38">
        <v>6</v>
      </c>
      <c r="E138" s="33">
        <v>8.83</v>
      </c>
      <c r="F138" s="31">
        <f t="shared" si="26"/>
        <v>11.28</v>
      </c>
      <c r="G138" s="18">
        <f t="shared" si="27"/>
        <v>67.680000000000007</v>
      </c>
      <c r="I138" s="12">
        <v>5.52</v>
      </c>
      <c r="J138" s="12">
        <f t="shared" si="25"/>
        <v>3.99</v>
      </c>
      <c r="K138" s="12">
        <f t="shared" si="28"/>
        <v>8.83</v>
      </c>
    </row>
    <row r="139" spans="1:11" ht="11.25" customHeight="1">
      <c r="A139" s="51" t="s">
        <v>1265</v>
      </c>
      <c r="B139" s="11" t="s">
        <v>375</v>
      </c>
      <c r="C139" s="10" t="s">
        <v>18</v>
      </c>
      <c r="D139" s="38">
        <v>68</v>
      </c>
      <c r="E139" s="33">
        <v>10.4</v>
      </c>
      <c r="F139" s="31">
        <f t="shared" si="26"/>
        <v>13.28</v>
      </c>
      <c r="G139" s="18">
        <f t="shared" si="27"/>
        <v>903.04</v>
      </c>
      <c r="I139" s="12">
        <v>6.5</v>
      </c>
      <c r="J139" s="12">
        <f t="shared" si="25"/>
        <v>4.7</v>
      </c>
      <c r="K139" s="12">
        <f t="shared" si="28"/>
        <v>10.4</v>
      </c>
    </row>
    <row r="140" spans="1:11" ht="11.25" customHeight="1">
      <c r="A140" s="51" t="s">
        <v>1266</v>
      </c>
      <c r="B140" s="11" t="s">
        <v>377</v>
      </c>
      <c r="C140" s="10" t="s">
        <v>18</v>
      </c>
      <c r="D140" s="38">
        <v>12</v>
      </c>
      <c r="E140" s="33">
        <v>15.56</v>
      </c>
      <c r="F140" s="31">
        <f t="shared" si="26"/>
        <v>19.87</v>
      </c>
      <c r="G140" s="18">
        <f t="shared" si="27"/>
        <v>238.44</v>
      </c>
      <c r="I140" s="12">
        <v>9.73</v>
      </c>
      <c r="J140" s="12">
        <f t="shared" si="25"/>
        <v>7.03</v>
      </c>
      <c r="K140" s="12">
        <f t="shared" si="28"/>
        <v>15.56</v>
      </c>
    </row>
    <row r="141" spans="1:11" ht="11.25" customHeight="1">
      <c r="A141" s="51" t="s">
        <v>1267</v>
      </c>
      <c r="B141" s="11" t="s">
        <v>379</v>
      </c>
      <c r="C141" s="10" t="s">
        <v>18</v>
      </c>
      <c r="D141" s="38">
        <v>1</v>
      </c>
      <c r="E141" s="33">
        <v>44.39</v>
      </c>
      <c r="F141" s="31">
        <f t="shared" si="26"/>
        <v>56.69</v>
      </c>
      <c r="G141" s="18">
        <f t="shared" si="27"/>
        <v>56.69</v>
      </c>
      <c r="I141" s="12">
        <v>27.75</v>
      </c>
      <c r="J141" s="12">
        <f t="shared" si="25"/>
        <v>20.059999999999999</v>
      </c>
      <c r="K141" s="12">
        <f t="shared" si="28"/>
        <v>44.39</v>
      </c>
    </row>
    <row r="142" spans="1:11" ht="11.25" customHeight="1">
      <c r="A142" s="51" t="s">
        <v>1268</v>
      </c>
      <c r="B142" s="11" t="s">
        <v>381</v>
      </c>
      <c r="C142" s="10" t="s">
        <v>18</v>
      </c>
      <c r="D142" s="38">
        <v>34</v>
      </c>
      <c r="E142" s="33">
        <v>139.46</v>
      </c>
      <c r="F142" s="31">
        <f t="shared" si="26"/>
        <v>178.09</v>
      </c>
      <c r="G142" s="18">
        <f t="shared" si="27"/>
        <v>6055.06</v>
      </c>
      <c r="I142" s="12">
        <v>87.16</v>
      </c>
      <c r="J142" s="12">
        <f t="shared" si="25"/>
        <v>63.02</v>
      </c>
      <c r="K142" s="12">
        <f t="shared" si="28"/>
        <v>139.46</v>
      </c>
    </row>
    <row r="143" spans="1:11" ht="11.25" customHeight="1">
      <c r="A143" s="51" t="s">
        <v>1269</v>
      </c>
      <c r="B143" s="11" t="s">
        <v>383</v>
      </c>
      <c r="C143" s="10" t="s">
        <v>18</v>
      </c>
      <c r="D143" s="38">
        <v>7</v>
      </c>
      <c r="E143" s="33">
        <v>17.920000000000002</v>
      </c>
      <c r="F143" s="31">
        <f t="shared" si="26"/>
        <v>22.88</v>
      </c>
      <c r="G143" s="18">
        <f t="shared" si="27"/>
        <v>160.16</v>
      </c>
      <c r="I143" s="12">
        <v>11.2</v>
      </c>
      <c r="J143" s="12">
        <f t="shared" si="25"/>
        <v>8.1</v>
      </c>
      <c r="K143" s="12">
        <f t="shared" si="28"/>
        <v>17.920000000000002</v>
      </c>
    </row>
    <row r="144" spans="1:11" ht="11.25" customHeight="1">
      <c r="A144" s="51" t="s">
        <v>1270</v>
      </c>
      <c r="B144" s="11" t="s">
        <v>385</v>
      </c>
      <c r="C144" s="10" t="s">
        <v>18</v>
      </c>
      <c r="D144" s="38">
        <v>55</v>
      </c>
      <c r="E144" s="33">
        <v>12.41</v>
      </c>
      <c r="F144" s="31">
        <f t="shared" si="26"/>
        <v>15.85</v>
      </c>
      <c r="G144" s="18">
        <f t="shared" si="27"/>
        <v>871.75</v>
      </c>
      <c r="I144" s="12">
        <v>7.76</v>
      </c>
      <c r="J144" s="12">
        <f t="shared" si="25"/>
        <v>5.61</v>
      </c>
      <c r="K144" s="12">
        <f t="shared" si="28"/>
        <v>12.41</v>
      </c>
    </row>
    <row r="145" spans="1:11" ht="11.25" customHeight="1">
      <c r="A145" s="51" t="s">
        <v>1271</v>
      </c>
      <c r="B145" s="11" t="s">
        <v>387</v>
      </c>
      <c r="C145" s="10" t="s">
        <v>18</v>
      </c>
      <c r="D145" s="38">
        <v>1</v>
      </c>
      <c r="E145" s="33">
        <v>13.03</v>
      </c>
      <c r="F145" s="31">
        <f t="shared" si="26"/>
        <v>16.64</v>
      </c>
      <c r="G145" s="18">
        <f t="shared" si="27"/>
        <v>16.64</v>
      </c>
      <c r="I145" s="12">
        <v>8.15</v>
      </c>
      <c r="J145" s="12">
        <f t="shared" si="25"/>
        <v>5.89</v>
      </c>
      <c r="K145" s="12">
        <f t="shared" si="28"/>
        <v>13.03</v>
      </c>
    </row>
    <row r="146" spans="1:11" ht="11.25" customHeight="1">
      <c r="A146" s="51" t="s">
        <v>1272</v>
      </c>
      <c r="B146" s="11" t="s">
        <v>389</v>
      </c>
      <c r="C146" s="10" t="s">
        <v>18</v>
      </c>
      <c r="D146" s="38">
        <v>10</v>
      </c>
      <c r="E146" s="33">
        <v>5.58</v>
      </c>
      <c r="F146" s="31">
        <f t="shared" si="26"/>
        <v>7.13</v>
      </c>
      <c r="G146" s="18">
        <f t="shared" si="27"/>
        <v>71.3</v>
      </c>
      <c r="I146" s="12">
        <v>3.49</v>
      </c>
      <c r="J146" s="12">
        <f t="shared" si="25"/>
        <v>2.52</v>
      </c>
      <c r="K146" s="12">
        <f t="shared" si="28"/>
        <v>5.58</v>
      </c>
    </row>
    <row r="147" spans="1:11" ht="11.25" customHeight="1">
      <c r="A147" s="51" t="s">
        <v>1273</v>
      </c>
      <c r="B147" s="11" t="s">
        <v>391</v>
      </c>
      <c r="C147" s="10" t="s">
        <v>18</v>
      </c>
      <c r="D147" s="38">
        <v>5</v>
      </c>
      <c r="E147" s="33">
        <v>13.92</v>
      </c>
      <c r="F147" s="31">
        <f t="shared" si="26"/>
        <v>17.78</v>
      </c>
      <c r="G147" s="18">
        <f t="shared" si="27"/>
        <v>88.9</v>
      </c>
      <c r="I147" s="12">
        <v>8.6999999999999993</v>
      </c>
      <c r="J147" s="12">
        <f t="shared" si="25"/>
        <v>6.29</v>
      </c>
      <c r="K147" s="12">
        <f t="shared" si="28"/>
        <v>13.92</v>
      </c>
    </row>
    <row r="148" spans="1:11" ht="11.25" customHeight="1">
      <c r="A148" s="51" t="s">
        <v>1274</v>
      </c>
      <c r="B148" s="11" t="s">
        <v>393</v>
      </c>
      <c r="C148" s="10" t="s">
        <v>18</v>
      </c>
      <c r="D148" s="38">
        <v>20</v>
      </c>
      <c r="E148" s="33">
        <v>14.58</v>
      </c>
      <c r="F148" s="31">
        <f t="shared" si="26"/>
        <v>18.62</v>
      </c>
      <c r="G148" s="18">
        <f t="shared" si="27"/>
        <v>372.4</v>
      </c>
      <c r="I148" s="12">
        <v>9.11</v>
      </c>
      <c r="J148" s="12">
        <f t="shared" si="25"/>
        <v>6.59</v>
      </c>
      <c r="K148" s="12">
        <f t="shared" si="28"/>
        <v>14.58</v>
      </c>
    </row>
    <row r="149" spans="1:11" ht="11.25" customHeight="1">
      <c r="A149" s="51" t="s">
        <v>1275</v>
      </c>
      <c r="B149" s="11" t="s">
        <v>395</v>
      </c>
      <c r="C149" s="10" t="s">
        <v>18</v>
      </c>
      <c r="D149" s="38">
        <v>6</v>
      </c>
      <c r="E149" s="33">
        <v>26.4</v>
      </c>
      <c r="F149" s="31">
        <f t="shared" si="26"/>
        <v>33.71</v>
      </c>
      <c r="G149" s="18">
        <f t="shared" si="27"/>
        <v>202.26</v>
      </c>
      <c r="I149" s="12">
        <v>16.5</v>
      </c>
      <c r="J149" s="12">
        <f t="shared" si="25"/>
        <v>11.93</v>
      </c>
      <c r="K149" s="12">
        <f t="shared" si="28"/>
        <v>26.4</v>
      </c>
    </row>
    <row r="150" spans="1:11" ht="11.25" customHeight="1">
      <c r="A150" s="51" t="s">
        <v>1276</v>
      </c>
      <c r="B150" s="11" t="s">
        <v>397</v>
      </c>
      <c r="C150" s="10" t="s">
        <v>18</v>
      </c>
      <c r="D150" s="38">
        <v>11</v>
      </c>
      <c r="E150" s="33">
        <v>70.37</v>
      </c>
      <c r="F150" s="31">
        <f t="shared" si="26"/>
        <v>89.86</v>
      </c>
      <c r="G150" s="18">
        <f t="shared" si="27"/>
        <v>988.46</v>
      </c>
      <c r="I150" s="12">
        <v>43.98</v>
      </c>
      <c r="J150" s="12">
        <f t="shared" si="25"/>
        <v>31.8</v>
      </c>
      <c r="K150" s="12">
        <f t="shared" si="28"/>
        <v>70.37</v>
      </c>
    </row>
    <row r="151" spans="1:11" ht="11.25" customHeight="1">
      <c r="A151" s="51" t="s">
        <v>1277</v>
      </c>
      <c r="B151" s="11" t="s">
        <v>399</v>
      </c>
      <c r="C151" s="10" t="s">
        <v>18</v>
      </c>
      <c r="D151" s="38">
        <v>14</v>
      </c>
      <c r="E151" s="33">
        <v>63.73</v>
      </c>
      <c r="F151" s="31">
        <f t="shared" si="26"/>
        <v>81.38</v>
      </c>
      <c r="G151" s="18">
        <f t="shared" si="27"/>
        <v>1139.32</v>
      </c>
      <c r="I151" s="12">
        <v>39.840000000000003</v>
      </c>
      <c r="J151" s="12">
        <f t="shared" si="25"/>
        <v>28.8</v>
      </c>
      <c r="K151" s="12">
        <f t="shared" si="28"/>
        <v>63.73</v>
      </c>
    </row>
    <row r="152" spans="1:11" ht="11.25" customHeight="1">
      <c r="A152" s="51" t="s">
        <v>1278</v>
      </c>
      <c r="B152" s="11" t="s">
        <v>401</v>
      </c>
      <c r="C152" s="10" t="s">
        <v>18</v>
      </c>
      <c r="D152" s="38">
        <v>11</v>
      </c>
      <c r="E152" s="33">
        <v>26.64</v>
      </c>
      <c r="F152" s="31">
        <f t="shared" si="26"/>
        <v>34.020000000000003</v>
      </c>
      <c r="G152" s="18">
        <f t="shared" si="27"/>
        <v>374.22</v>
      </c>
      <c r="I152" s="12">
        <v>16.649999999999999</v>
      </c>
      <c r="J152" s="12">
        <f t="shared" si="25"/>
        <v>12.04</v>
      </c>
      <c r="K152" s="12">
        <f t="shared" si="28"/>
        <v>26.64</v>
      </c>
    </row>
    <row r="153" spans="1:11" ht="11.25" customHeight="1">
      <c r="A153" s="51" t="s">
        <v>1279</v>
      </c>
      <c r="B153" s="11" t="s">
        <v>403</v>
      </c>
      <c r="C153" s="10" t="s">
        <v>18</v>
      </c>
      <c r="D153" s="38">
        <v>13</v>
      </c>
      <c r="E153" s="33">
        <v>84.53</v>
      </c>
      <c r="F153" s="31">
        <f t="shared" si="26"/>
        <v>107.94</v>
      </c>
      <c r="G153" s="18">
        <f t="shared" si="27"/>
        <v>1403.22</v>
      </c>
      <c r="I153" s="12">
        <v>52.83</v>
      </c>
      <c r="J153" s="12">
        <f t="shared" si="25"/>
        <v>38.200000000000003</v>
      </c>
      <c r="K153" s="12">
        <f t="shared" si="28"/>
        <v>84.53</v>
      </c>
    </row>
    <row r="154" spans="1:11" ht="11.25" customHeight="1">
      <c r="A154" s="51" t="s">
        <v>1280</v>
      </c>
      <c r="B154" s="11" t="s">
        <v>405</v>
      </c>
      <c r="C154" s="10" t="s">
        <v>18</v>
      </c>
      <c r="D154" s="38">
        <v>3</v>
      </c>
      <c r="E154" s="33">
        <v>84.53</v>
      </c>
      <c r="F154" s="31">
        <f t="shared" si="26"/>
        <v>107.94</v>
      </c>
      <c r="G154" s="18">
        <f t="shared" si="27"/>
        <v>323.82</v>
      </c>
      <c r="I154" s="12">
        <v>52.83</v>
      </c>
      <c r="J154" s="12">
        <f t="shared" si="25"/>
        <v>38.200000000000003</v>
      </c>
      <c r="K154" s="12">
        <f t="shared" si="28"/>
        <v>84.53</v>
      </c>
    </row>
    <row r="155" spans="1:11" ht="11.25" customHeight="1">
      <c r="A155" s="51" t="s">
        <v>1281</v>
      </c>
      <c r="B155" s="11" t="s">
        <v>407</v>
      </c>
      <c r="C155" s="10" t="s">
        <v>18</v>
      </c>
      <c r="D155" s="38">
        <v>11</v>
      </c>
      <c r="E155" s="33">
        <v>26.47</v>
      </c>
      <c r="F155" s="31">
        <f t="shared" si="26"/>
        <v>33.799999999999997</v>
      </c>
      <c r="G155" s="18">
        <f t="shared" si="27"/>
        <v>371.8</v>
      </c>
      <c r="I155" s="12">
        <v>16.54</v>
      </c>
      <c r="J155" s="12">
        <f t="shared" si="25"/>
        <v>11.96</v>
      </c>
      <c r="K155" s="12">
        <f t="shared" si="28"/>
        <v>26.47</v>
      </c>
    </row>
    <row r="156" spans="1:11" ht="11.25" customHeight="1">
      <c r="A156" s="51" t="s">
        <v>1282</v>
      </c>
      <c r="B156" s="11" t="s">
        <v>409</v>
      </c>
      <c r="C156" s="10" t="s">
        <v>18</v>
      </c>
      <c r="D156" s="38">
        <v>1</v>
      </c>
      <c r="E156" s="33">
        <v>10.95</v>
      </c>
      <c r="F156" s="31">
        <f t="shared" si="26"/>
        <v>13.98</v>
      </c>
      <c r="G156" s="18">
        <f t="shared" si="27"/>
        <v>13.98</v>
      </c>
      <c r="I156" s="12">
        <v>6.84</v>
      </c>
      <c r="J156" s="12">
        <f t="shared" si="25"/>
        <v>4.95</v>
      </c>
      <c r="K156" s="12">
        <f t="shared" si="28"/>
        <v>10.95</v>
      </c>
    </row>
    <row r="157" spans="1:11" ht="11.25" customHeight="1">
      <c r="A157" s="51" t="s">
        <v>1283</v>
      </c>
      <c r="B157" s="11" t="s">
        <v>411</v>
      </c>
      <c r="C157" s="10" t="s">
        <v>18</v>
      </c>
      <c r="D157" s="38">
        <v>1</v>
      </c>
      <c r="E157" s="33">
        <v>25.56</v>
      </c>
      <c r="F157" s="31">
        <f t="shared" si="26"/>
        <v>32.64</v>
      </c>
      <c r="G157" s="18">
        <f t="shared" si="27"/>
        <v>32.64</v>
      </c>
      <c r="I157" s="12">
        <v>15.98</v>
      </c>
      <c r="J157" s="12">
        <f t="shared" si="25"/>
        <v>11.55</v>
      </c>
      <c r="K157" s="12">
        <f t="shared" si="28"/>
        <v>25.56</v>
      </c>
    </row>
    <row r="158" spans="1:11" ht="11.25" customHeight="1">
      <c r="A158" s="51" t="s">
        <v>1284</v>
      </c>
      <c r="B158" s="11" t="s">
        <v>413</v>
      </c>
      <c r="C158" s="10" t="s">
        <v>18</v>
      </c>
      <c r="D158" s="38">
        <v>14</v>
      </c>
      <c r="E158" s="33">
        <v>22.44</v>
      </c>
      <c r="F158" s="31">
        <f t="shared" si="26"/>
        <v>28.66</v>
      </c>
      <c r="G158" s="18">
        <f t="shared" si="27"/>
        <v>401.24</v>
      </c>
      <c r="I158" s="12">
        <v>14.02</v>
      </c>
      <c r="J158" s="12">
        <f t="shared" si="25"/>
        <v>10.14</v>
      </c>
      <c r="K158" s="12">
        <f t="shared" si="28"/>
        <v>22.44</v>
      </c>
    </row>
    <row r="159" spans="1:11" ht="11.25" customHeight="1">
      <c r="A159" s="51" t="s">
        <v>1285</v>
      </c>
      <c r="B159" s="11" t="s">
        <v>415</v>
      </c>
      <c r="C159" s="10" t="s">
        <v>18</v>
      </c>
      <c r="D159" s="38">
        <v>14</v>
      </c>
      <c r="E159" s="33">
        <v>56.89</v>
      </c>
      <c r="F159" s="31">
        <f t="shared" si="26"/>
        <v>72.650000000000006</v>
      </c>
      <c r="G159" s="18">
        <f t="shared" si="27"/>
        <v>1017.1</v>
      </c>
      <c r="I159" s="12">
        <v>35.56</v>
      </c>
      <c r="J159" s="12">
        <f t="shared" si="25"/>
        <v>25.71</v>
      </c>
      <c r="K159" s="12">
        <f t="shared" si="28"/>
        <v>56.89</v>
      </c>
    </row>
    <row r="160" spans="1:11" ht="11.25" customHeight="1">
      <c r="A160" s="26"/>
      <c r="B160" s="4" t="s">
        <v>416</v>
      </c>
      <c r="C160" s="14"/>
      <c r="D160" s="39"/>
      <c r="E160" s="33"/>
      <c r="F160" s="31"/>
      <c r="G160" s="18"/>
      <c r="I160" s="15" t="s">
        <v>68</v>
      </c>
      <c r="J160" s="12"/>
      <c r="K160" s="12"/>
    </row>
    <row r="161" spans="1:11" ht="11.25" customHeight="1">
      <c r="A161" s="51" t="s">
        <v>1286</v>
      </c>
      <c r="B161" s="11" t="s">
        <v>418</v>
      </c>
      <c r="C161" s="10" t="s">
        <v>18</v>
      </c>
      <c r="D161" s="38">
        <v>1</v>
      </c>
      <c r="E161" s="33">
        <v>27.97</v>
      </c>
      <c r="F161" s="31">
        <f t="shared" si="26"/>
        <v>35.72</v>
      </c>
      <c r="G161" s="18">
        <f t="shared" si="27"/>
        <v>35.72</v>
      </c>
      <c r="I161" s="12">
        <v>17.48</v>
      </c>
      <c r="J161" s="12">
        <f t="shared" si="25"/>
        <v>12.64</v>
      </c>
      <c r="K161" s="12">
        <f t="shared" si="28"/>
        <v>27.97</v>
      </c>
    </row>
    <row r="162" spans="1:11" ht="11.25" customHeight="1">
      <c r="A162" s="51" t="s">
        <v>1287</v>
      </c>
      <c r="B162" s="11" t="s">
        <v>420</v>
      </c>
      <c r="C162" s="10" t="s">
        <v>18</v>
      </c>
      <c r="D162" s="38">
        <v>4</v>
      </c>
      <c r="E162" s="33">
        <v>229.19</v>
      </c>
      <c r="F162" s="31">
        <f t="shared" si="26"/>
        <v>292.68</v>
      </c>
      <c r="G162" s="18">
        <f t="shared" si="27"/>
        <v>1170.72</v>
      </c>
      <c r="I162" s="12">
        <v>143.25</v>
      </c>
      <c r="J162" s="12">
        <f t="shared" si="25"/>
        <v>103.57</v>
      </c>
      <c r="K162" s="12">
        <f t="shared" si="28"/>
        <v>229.19</v>
      </c>
    </row>
    <row r="163" spans="1:11" ht="11.25" customHeight="1">
      <c r="A163" s="51" t="s">
        <v>1288</v>
      </c>
      <c r="B163" s="11" t="s">
        <v>422</v>
      </c>
      <c r="C163" s="10" t="s">
        <v>18</v>
      </c>
      <c r="D163" s="38">
        <v>6</v>
      </c>
      <c r="E163" s="33">
        <v>440.48</v>
      </c>
      <c r="F163" s="31">
        <f t="shared" si="26"/>
        <v>562.49</v>
      </c>
      <c r="G163" s="18">
        <f t="shared" si="27"/>
        <v>3374.94</v>
      </c>
      <c r="I163" s="12">
        <v>275.31</v>
      </c>
      <c r="J163" s="12">
        <f t="shared" si="25"/>
        <v>199.05</v>
      </c>
      <c r="K163" s="12">
        <f t="shared" si="28"/>
        <v>440.48</v>
      </c>
    </row>
    <row r="164" spans="1:11" ht="11.25" customHeight="1">
      <c r="A164" s="51" t="s">
        <v>1289</v>
      </c>
      <c r="B164" s="11" t="s">
        <v>424</v>
      </c>
      <c r="C164" s="10" t="s">
        <v>18</v>
      </c>
      <c r="D164" s="38">
        <v>1</v>
      </c>
      <c r="E164" s="33">
        <v>177.3</v>
      </c>
      <c r="F164" s="31">
        <f t="shared" si="26"/>
        <v>226.41</v>
      </c>
      <c r="G164" s="18">
        <f t="shared" si="27"/>
        <v>226.41</v>
      </c>
      <c r="I164" s="12">
        <v>110.82</v>
      </c>
      <c r="J164" s="12">
        <f t="shared" si="25"/>
        <v>80.12</v>
      </c>
      <c r="K164" s="12">
        <f t="shared" si="28"/>
        <v>177.3</v>
      </c>
    </row>
    <row r="165" spans="1:11" ht="11.25" customHeight="1">
      <c r="A165" s="51" t="s">
        <v>1290</v>
      </c>
      <c r="B165" s="11" t="s">
        <v>426</v>
      </c>
      <c r="C165" s="10" t="s">
        <v>18</v>
      </c>
      <c r="D165" s="38">
        <v>1</v>
      </c>
      <c r="E165" s="33">
        <v>177.3</v>
      </c>
      <c r="F165" s="31">
        <f t="shared" si="26"/>
        <v>226.41</v>
      </c>
      <c r="G165" s="18">
        <f t="shared" si="27"/>
        <v>226.41</v>
      </c>
      <c r="I165" s="12">
        <v>110.82</v>
      </c>
      <c r="J165" s="12">
        <f t="shared" si="25"/>
        <v>80.12</v>
      </c>
      <c r="K165" s="12">
        <f t="shared" si="28"/>
        <v>177.3</v>
      </c>
    </row>
    <row r="166" spans="1:11" ht="11.25" customHeight="1">
      <c r="A166" s="51" t="s">
        <v>1291</v>
      </c>
      <c r="B166" s="11" t="s">
        <v>428</v>
      </c>
      <c r="C166" s="10" t="s">
        <v>18</v>
      </c>
      <c r="D166" s="38">
        <v>4</v>
      </c>
      <c r="E166" s="33">
        <v>261.39</v>
      </c>
      <c r="F166" s="31">
        <f t="shared" si="26"/>
        <v>333.8</v>
      </c>
      <c r="G166" s="18">
        <f t="shared" si="27"/>
        <v>1335.2</v>
      </c>
      <c r="I166" s="12">
        <v>163.38</v>
      </c>
      <c r="J166" s="12">
        <f t="shared" si="25"/>
        <v>118.12</v>
      </c>
      <c r="K166" s="12">
        <f t="shared" si="28"/>
        <v>261.39</v>
      </c>
    </row>
    <row r="167" spans="1:11" ht="11.25" customHeight="1">
      <c r="A167" s="51" t="s">
        <v>1292</v>
      </c>
      <c r="B167" s="11" t="s">
        <v>430</v>
      </c>
      <c r="C167" s="10" t="s">
        <v>18</v>
      </c>
      <c r="D167" s="38">
        <v>26</v>
      </c>
      <c r="E167" s="33">
        <v>177.3</v>
      </c>
      <c r="F167" s="31">
        <f t="shared" si="26"/>
        <v>226.41</v>
      </c>
      <c r="G167" s="18">
        <f t="shared" si="27"/>
        <v>5886.66</v>
      </c>
      <c r="I167" s="12">
        <v>110.82</v>
      </c>
      <c r="J167" s="12">
        <f t="shared" si="25"/>
        <v>80.12</v>
      </c>
      <c r="K167" s="12">
        <f t="shared" si="28"/>
        <v>177.3</v>
      </c>
    </row>
    <row r="168" spans="1:11" ht="11.25" customHeight="1">
      <c r="A168" s="51" t="s">
        <v>1293</v>
      </c>
      <c r="B168" s="11" t="s">
        <v>432</v>
      </c>
      <c r="C168" s="10" t="s">
        <v>18</v>
      </c>
      <c r="D168" s="38">
        <v>10</v>
      </c>
      <c r="E168" s="33">
        <v>125.23</v>
      </c>
      <c r="F168" s="31">
        <f t="shared" si="26"/>
        <v>159.91999999999999</v>
      </c>
      <c r="G168" s="18">
        <f t="shared" si="27"/>
        <v>1599.2</v>
      </c>
      <c r="I168" s="12">
        <v>78.27</v>
      </c>
      <c r="J168" s="12">
        <f t="shared" ref="J168:J246" si="29">ROUND(I168-(I168*$J$3),2)</f>
        <v>56.59</v>
      </c>
      <c r="K168" s="12">
        <f t="shared" si="28"/>
        <v>125.23</v>
      </c>
    </row>
    <row r="169" spans="1:11" ht="11.25" customHeight="1">
      <c r="A169" s="26"/>
      <c r="B169" s="4" t="s">
        <v>1180</v>
      </c>
      <c r="C169" s="14"/>
      <c r="D169" s="39"/>
      <c r="E169" s="33"/>
      <c r="F169" s="31"/>
      <c r="G169" s="18"/>
      <c r="I169" s="15" t="s">
        <v>68</v>
      </c>
      <c r="J169" s="12"/>
      <c r="K169" s="12"/>
    </row>
    <row r="170" spans="1:11" ht="22.5">
      <c r="A170" s="51" t="s">
        <v>1294</v>
      </c>
      <c r="B170" s="11" t="s">
        <v>1181</v>
      </c>
      <c r="C170" s="53" t="s">
        <v>1195</v>
      </c>
      <c r="D170" s="54">
        <v>45</v>
      </c>
      <c r="E170" s="33">
        <v>29.43</v>
      </c>
      <c r="F170" s="31">
        <f t="shared" si="26"/>
        <v>37.58</v>
      </c>
      <c r="G170" s="18">
        <f t="shared" ref="G170" si="30">ROUND(F170*D170,2)</f>
        <v>1691.1</v>
      </c>
      <c r="I170" s="12"/>
      <c r="J170" s="12">
        <f t="shared" ref="J170:J183" si="31">ROUND(I170-(I170*$J$3),2)</f>
        <v>0</v>
      </c>
      <c r="K170" s="12">
        <f t="shared" si="28"/>
        <v>0</v>
      </c>
    </row>
    <row r="171" spans="1:11" ht="22.5">
      <c r="A171" s="51" t="s">
        <v>1295</v>
      </c>
      <c r="B171" s="11" t="s">
        <v>1182</v>
      </c>
      <c r="C171" s="53" t="s">
        <v>1195</v>
      </c>
      <c r="D171" s="54">
        <v>81</v>
      </c>
      <c r="E171" s="33">
        <v>43.98</v>
      </c>
      <c r="F171" s="31">
        <f t="shared" si="26"/>
        <v>56.16</v>
      </c>
      <c r="G171" s="18">
        <f t="shared" ref="G171:G183" si="32">ROUND(F171*D171,2)</f>
        <v>4548.96</v>
      </c>
      <c r="I171" s="12"/>
      <c r="J171" s="12">
        <f t="shared" si="31"/>
        <v>0</v>
      </c>
      <c r="K171" s="12">
        <f t="shared" si="28"/>
        <v>0</v>
      </c>
    </row>
    <row r="172" spans="1:11" ht="22.5">
      <c r="A172" s="51" t="s">
        <v>1296</v>
      </c>
      <c r="B172" s="11" t="s">
        <v>1183</v>
      </c>
      <c r="C172" s="53" t="s">
        <v>1195</v>
      </c>
      <c r="D172" s="54">
        <v>93</v>
      </c>
      <c r="E172" s="33">
        <v>55.68</v>
      </c>
      <c r="F172" s="31">
        <f t="shared" si="26"/>
        <v>71.099999999999994</v>
      </c>
      <c r="G172" s="18">
        <f t="shared" si="32"/>
        <v>6612.3</v>
      </c>
      <c r="I172" s="12"/>
      <c r="J172" s="12">
        <f t="shared" si="31"/>
        <v>0</v>
      </c>
      <c r="K172" s="12">
        <f t="shared" si="28"/>
        <v>0</v>
      </c>
    </row>
    <row r="173" spans="1:11" ht="22.5">
      <c r="A173" s="51" t="s">
        <v>1297</v>
      </c>
      <c r="B173" s="11" t="s">
        <v>1184</v>
      </c>
      <c r="C173" s="53" t="s">
        <v>1196</v>
      </c>
      <c r="D173" s="54">
        <v>3</v>
      </c>
      <c r="E173" s="33">
        <v>133.55000000000001</v>
      </c>
      <c r="F173" s="31">
        <f t="shared" si="26"/>
        <v>170.54</v>
      </c>
      <c r="G173" s="18">
        <f t="shared" si="32"/>
        <v>511.62</v>
      </c>
      <c r="I173" s="12"/>
      <c r="J173" s="12">
        <f t="shared" si="31"/>
        <v>0</v>
      </c>
      <c r="K173" s="12">
        <f t="shared" si="28"/>
        <v>0</v>
      </c>
    </row>
    <row r="174" spans="1:11" ht="22.5">
      <c r="A174" s="51" t="s">
        <v>1298</v>
      </c>
      <c r="B174" s="11" t="s">
        <v>1185</v>
      </c>
      <c r="C174" s="53" t="s">
        <v>1196</v>
      </c>
      <c r="D174" s="54">
        <v>10</v>
      </c>
      <c r="E174" s="33">
        <v>104.89</v>
      </c>
      <c r="F174" s="31">
        <f t="shared" si="26"/>
        <v>133.94</v>
      </c>
      <c r="G174" s="18">
        <f t="shared" si="32"/>
        <v>1339.4</v>
      </c>
      <c r="I174" s="12"/>
      <c r="J174" s="12">
        <f t="shared" si="31"/>
        <v>0</v>
      </c>
      <c r="K174" s="12">
        <f t="shared" si="28"/>
        <v>0</v>
      </c>
    </row>
    <row r="175" spans="1:11" ht="22.5">
      <c r="A175" s="51" t="s">
        <v>1299</v>
      </c>
      <c r="B175" s="11" t="s">
        <v>1186</v>
      </c>
      <c r="C175" s="53" t="s">
        <v>1196</v>
      </c>
      <c r="D175" s="54">
        <v>10</v>
      </c>
      <c r="E175" s="33">
        <v>97.57</v>
      </c>
      <c r="F175" s="31">
        <f t="shared" si="26"/>
        <v>124.6</v>
      </c>
      <c r="G175" s="18">
        <f t="shared" si="32"/>
        <v>1246</v>
      </c>
      <c r="I175" s="12"/>
      <c r="J175" s="12">
        <f t="shared" si="31"/>
        <v>0</v>
      </c>
      <c r="K175" s="12">
        <f t="shared" si="28"/>
        <v>0</v>
      </c>
    </row>
    <row r="176" spans="1:11" ht="22.5">
      <c r="A176" s="51" t="s">
        <v>1300</v>
      </c>
      <c r="B176" s="11" t="s">
        <v>1187</v>
      </c>
      <c r="C176" s="53" t="s">
        <v>1196</v>
      </c>
      <c r="D176" s="54">
        <v>20</v>
      </c>
      <c r="E176" s="33">
        <v>35.43</v>
      </c>
      <c r="F176" s="31">
        <f t="shared" si="26"/>
        <v>45.24</v>
      </c>
      <c r="G176" s="18">
        <f t="shared" si="32"/>
        <v>904.8</v>
      </c>
      <c r="I176" s="12"/>
      <c r="J176" s="12">
        <f t="shared" si="31"/>
        <v>0</v>
      </c>
      <c r="K176" s="12">
        <f t="shared" si="28"/>
        <v>0</v>
      </c>
    </row>
    <row r="177" spans="1:11" ht="22.5">
      <c r="A177" s="51" t="s">
        <v>1301</v>
      </c>
      <c r="B177" s="11" t="s">
        <v>1188</v>
      </c>
      <c r="C177" s="53" t="s">
        <v>1196</v>
      </c>
      <c r="D177" s="54">
        <v>10</v>
      </c>
      <c r="E177" s="33">
        <v>23.96</v>
      </c>
      <c r="F177" s="31">
        <f t="shared" si="26"/>
        <v>30.6</v>
      </c>
      <c r="G177" s="18">
        <f t="shared" si="32"/>
        <v>306</v>
      </c>
      <c r="I177" s="12"/>
      <c r="J177" s="12">
        <f t="shared" si="31"/>
        <v>0</v>
      </c>
      <c r="K177" s="12">
        <f t="shared" si="28"/>
        <v>0</v>
      </c>
    </row>
    <row r="178" spans="1:11" ht="22.5">
      <c r="A178" s="51" t="s">
        <v>1302</v>
      </c>
      <c r="B178" s="11" t="s">
        <v>1189</v>
      </c>
      <c r="C178" s="53" t="s">
        <v>1196</v>
      </c>
      <c r="D178" s="54">
        <v>6</v>
      </c>
      <c r="E178" s="33">
        <v>41.76</v>
      </c>
      <c r="F178" s="31">
        <f t="shared" si="26"/>
        <v>53.33</v>
      </c>
      <c r="G178" s="18">
        <f t="shared" si="32"/>
        <v>319.98</v>
      </c>
      <c r="I178" s="12"/>
      <c r="J178" s="12">
        <f t="shared" si="31"/>
        <v>0</v>
      </c>
      <c r="K178" s="12">
        <f t="shared" si="28"/>
        <v>0</v>
      </c>
    </row>
    <row r="179" spans="1:11">
      <c r="A179" s="51" t="s">
        <v>1303</v>
      </c>
      <c r="B179" s="11" t="s">
        <v>1190</v>
      </c>
      <c r="C179" s="53" t="s">
        <v>1195</v>
      </c>
      <c r="D179" s="54">
        <v>219</v>
      </c>
      <c r="E179" s="33">
        <v>3.69</v>
      </c>
      <c r="F179" s="31">
        <f t="shared" si="26"/>
        <v>4.71</v>
      </c>
      <c r="G179" s="18">
        <f t="shared" si="32"/>
        <v>1031.49</v>
      </c>
      <c r="I179" s="12"/>
      <c r="J179" s="12">
        <f t="shared" si="31"/>
        <v>0</v>
      </c>
      <c r="K179" s="12">
        <f t="shared" si="28"/>
        <v>0</v>
      </c>
    </row>
    <row r="180" spans="1:11">
      <c r="A180" s="51" t="s">
        <v>1304</v>
      </c>
      <c r="B180" s="11" t="s">
        <v>1191</v>
      </c>
      <c r="C180" s="53" t="s">
        <v>1195</v>
      </c>
      <c r="D180" s="54">
        <v>219</v>
      </c>
      <c r="E180" s="33">
        <v>2.74</v>
      </c>
      <c r="F180" s="31">
        <f t="shared" si="26"/>
        <v>3.5</v>
      </c>
      <c r="G180" s="18">
        <f t="shared" si="32"/>
        <v>766.5</v>
      </c>
      <c r="I180" s="12"/>
      <c r="J180" s="12">
        <f t="shared" si="31"/>
        <v>0</v>
      </c>
      <c r="K180" s="12">
        <f t="shared" si="28"/>
        <v>0</v>
      </c>
    </row>
    <row r="181" spans="1:11">
      <c r="A181" s="51" t="s">
        <v>1305</v>
      </c>
      <c r="B181" s="11" t="s">
        <v>1192</v>
      </c>
      <c r="C181" s="53" t="s">
        <v>1197</v>
      </c>
      <c r="D181" s="54">
        <v>80</v>
      </c>
      <c r="E181" s="33">
        <v>20.94</v>
      </c>
      <c r="F181" s="31">
        <f t="shared" si="26"/>
        <v>26.74</v>
      </c>
      <c r="G181" s="18">
        <f t="shared" si="32"/>
        <v>2139.1999999999998</v>
      </c>
      <c r="I181" s="12"/>
      <c r="J181" s="12">
        <f t="shared" si="31"/>
        <v>0</v>
      </c>
      <c r="K181" s="12">
        <f t="shared" si="28"/>
        <v>0</v>
      </c>
    </row>
    <row r="182" spans="1:11">
      <c r="A182" s="51" t="s">
        <v>1306</v>
      </c>
      <c r="B182" s="11" t="s">
        <v>1193</v>
      </c>
      <c r="C182" s="53" t="s">
        <v>1197</v>
      </c>
      <c r="D182" s="54">
        <v>80</v>
      </c>
      <c r="E182" s="33">
        <v>27.89</v>
      </c>
      <c r="F182" s="31">
        <f t="shared" si="26"/>
        <v>35.619999999999997</v>
      </c>
      <c r="G182" s="18">
        <f t="shared" si="32"/>
        <v>2849.6</v>
      </c>
      <c r="I182" s="12"/>
      <c r="J182" s="12">
        <f t="shared" si="31"/>
        <v>0</v>
      </c>
      <c r="K182" s="12">
        <f t="shared" si="28"/>
        <v>0</v>
      </c>
    </row>
    <row r="183" spans="1:11" ht="22.5">
      <c r="A183" s="51" t="s">
        <v>1307</v>
      </c>
      <c r="B183" s="11" t="s">
        <v>1194</v>
      </c>
      <c r="C183" s="53" t="s">
        <v>1196</v>
      </c>
      <c r="D183" s="54">
        <v>1</v>
      </c>
      <c r="E183" s="55">
        <v>6698.67</v>
      </c>
      <c r="F183" s="31">
        <f t="shared" si="26"/>
        <v>8554.2000000000007</v>
      </c>
      <c r="G183" s="18">
        <f t="shared" si="32"/>
        <v>8554.2000000000007</v>
      </c>
      <c r="I183" s="12"/>
      <c r="J183" s="12">
        <f t="shared" si="31"/>
        <v>0</v>
      </c>
      <c r="K183" s="12">
        <f t="shared" si="28"/>
        <v>0</v>
      </c>
    </row>
    <row r="184" spans="1:11" ht="9.9499999999999993" customHeight="1">
      <c r="A184" s="26"/>
      <c r="B184" s="14"/>
      <c r="C184" s="14"/>
      <c r="D184" s="39"/>
      <c r="E184" s="32"/>
      <c r="F184" s="32"/>
      <c r="G184" s="26"/>
      <c r="I184" s="14"/>
      <c r="J184" s="12"/>
      <c r="K184" s="12"/>
    </row>
    <row r="185" spans="1:11" ht="12.75" customHeight="1">
      <c r="A185" s="52">
        <v>9</v>
      </c>
      <c r="B185" s="8" t="s">
        <v>434</v>
      </c>
      <c r="C185" s="9"/>
      <c r="D185" s="30"/>
      <c r="E185" s="30"/>
      <c r="F185" s="30"/>
      <c r="G185" s="46">
        <f>SUM(G186:G193)</f>
        <v>16437.45</v>
      </c>
      <c r="I185" s="9"/>
      <c r="J185" s="12"/>
      <c r="K185" s="12"/>
    </row>
    <row r="186" spans="1:11" ht="11.25" customHeight="1">
      <c r="A186" s="26"/>
      <c r="B186" s="4" t="s">
        <v>435</v>
      </c>
      <c r="C186" s="14"/>
      <c r="D186" s="39"/>
      <c r="E186" s="32"/>
      <c r="F186" s="32"/>
      <c r="G186" s="26"/>
      <c r="I186" s="14"/>
      <c r="J186" s="12"/>
      <c r="K186" s="12"/>
    </row>
    <row r="187" spans="1:11" ht="11.25" customHeight="1">
      <c r="A187" s="51" t="s">
        <v>1048</v>
      </c>
      <c r="B187" s="11" t="s">
        <v>437</v>
      </c>
      <c r="C187" s="10" t="s">
        <v>29</v>
      </c>
      <c r="D187" s="38">
        <v>237.72</v>
      </c>
      <c r="E187" s="33">
        <v>34.880000000000003</v>
      </c>
      <c r="F187" s="31">
        <f t="shared" ref="F187:F193" si="33">ROUND(E187+(E187*$J$3),2)</f>
        <v>44.54</v>
      </c>
      <c r="G187" s="18">
        <f t="shared" ref="G187:G193" si="34">ROUND(F187*D187,2)</f>
        <v>10588.05</v>
      </c>
      <c r="I187" s="12">
        <v>21.8</v>
      </c>
      <c r="J187" s="12">
        <f t="shared" si="29"/>
        <v>15.76</v>
      </c>
      <c r="K187" s="12">
        <f t="shared" si="28"/>
        <v>34.880000000000003</v>
      </c>
    </row>
    <row r="188" spans="1:11" ht="11.25" customHeight="1">
      <c r="A188" s="51" t="s">
        <v>1049</v>
      </c>
      <c r="B188" s="11" t="s">
        <v>439</v>
      </c>
      <c r="C188" s="10" t="s">
        <v>18</v>
      </c>
      <c r="D188" s="38">
        <v>14</v>
      </c>
      <c r="E188" s="33">
        <v>28.39</v>
      </c>
      <c r="F188" s="31">
        <f t="shared" si="33"/>
        <v>36.25</v>
      </c>
      <c r="G188" s="18">
        <f t="shared" si="34"/>
        <v>507.5</v>
      </c>
      <c r="I188" s="12">
        <v>17.739999999999998</v>
      </c>
      <c r="J188" s="12">
        <f t="shared" si="29"/>
        <v>12.83</v>
      </c>
      <c r="K188" s="12">
        <f t="shared" si="28"/>
        <v>28.39</v>
      </c>
    </row>
    <row r="189" spans="1:11" ht="11.25" customHeight="1">
      <c r="A189" s="51" t="s">
        <v>1050</v>
      </c>
      <c r="B189" s="11" t="s">
        <v>441</v>
      </c>
      <c r="C189" s="10" t="s">
        <v>18</v>
      </c>
      <c r="D189" s="38">
        <v>36</v>
      </c>
      <c r="E189" s="33">
        <v>29.28</v>
      </c>
      <c r="F189" s="31">
        <f t="shared" si="33"/>
        <v>37.39</v>
      </c>
      <c r="G189" s="18">
        <f t="shared" si="34"/>
        <v>1346.04</v>
      </c>
      <c r="I189" s="12">
        <v>18.3</v>
      </c>
      <c r="J189" s="12">
        <f t="shared" si="29"/>
        <v>13.23</v>
      </c>
      <c r="K189" s="12">
        <f t="shared" si="28"/>
        <v>29.28</v>
      </c>
    </row>
    <row r="190" spans="1:11" ht="11.25" customHeight="1">
      <c r="A190" s="51" t="s">
        <v>1051</v>
      </c>
      <c r="B190" s="11" t="s">
        <v>443</v>
      </c>
      <c r="C190" s="10" t="s">
        <v>18</v>
      </c>
      <c r="D190" s="38">
        <v>1</v>
      </c>
      <c r="E190" s="33">
        <v>52.89</v>
      </c>
      <c r="F190" s="31">
        <f t="shared" si="33"/>
        <v>67.540000000000006</v>
      </c>
      <c r="G190" s="18">
        <f t="shared" si="34"/>
        <v>67.540000000000006</v>
      </c>
      <c r="I190" s="12">
        <v>33.06</v>
      </c>
      <c r="J190" s="12">
        <f t="shared" si="29"/>
        <v>23.9</v>
      </c>
      <c r="K190" s="12">
        <f t="shared" si="28"/>
        <v>52.89</v>
      </c>
    </row>
    <row r="191" spans="1:11" ht="11.25" customHeight="1">
      <c r="A191" s="26"/>
      <c r="B191" s="4" t="s">
        <v>444</v>
      </c>
      <c r="C191" s="14"/>
      <c r="D191" s="39"/>
      <c r="E191" s="33"/>
      <c r="F191" s="31"/>
      <c r="G191" s="18"/>
      <c r="I191" s="15" t="s">
        <v>68</v>
      </c>
      <c r="J191" s="12"/>
      <c r="K191" s="12"/>
    </row>
    <row r="192" spans="1:11" ht="11.25" customHeight="1">
      <c r="A192" s="51" t="s">
        <v>1052</v>
      </c>
      <c r="B192" s="11" t="s">
        <v>445</v>
      </c>
      <c r="C192" s="10" t="s">
        <v>18</v>
      </c>
      <c r="D192" s="38">
        <v>12</v>
      </c>
      <c r="E192" s="33">
        <v>39.32</v>
      </c>
      <c r="F192" s="31">
        <f t="shared" si="33"/>
        <v>50.21</v>
      </c>
      <c r="G192" s="18">
        <f t="shared" si="34"/>
        <v>602.52</v>
      </c>
      <c r="I192" s="12">
        <v>24.58</v>
      </c>
      <c r="J192" s="12">
        <f t="shared" si="29"/>
        <v>17.77</v>
      </c>
      <c r="K192" s="12">
        <f t="shared" si="28"/>
        <v>39.32</v>
      </c>
    </row>
    <row r="193" spans="1:11" ht="11.25" customHeight="1">
      <c r="A193" s="51" t="s">
        <v>1053</v>
      </c>
      <c r="B193" s="11" t="s">
        <v>447</v>
      </c>
      <c r="C193" s="10" t="s">
        <v>18</v>
      </c>
      <c r="D193" s="38">
        <v>10</v>
      </c>
      <c r="E193" s="33">
        <v>260.44</v>
      </c>
      <c r="F193" s="31">
        <f t="shared" si="33"/>
        <v>332.58</v>
      </c>
      <c r="G193" s="18">
        <f t="shared" si="34"/>
        <v>3325.8</v>
      </c>
      <c r="I193" s="12">
        <v>162.78</v>
      </c>
      <c r="J193" s="12">
        <f t="shared" si="29"/>
        <v>117.69</v>
      </c>
      <c r="K193" s="12">
        <f t="shared" si="28"/>
        <v>260.44</v>
      </c>
    </row>
    <row r="194" spans="1:11" ht="11.1" customHeight="1">
      <c r="A194" s="26"/>
      <c r="B194" s="14"/>
      <c r="C194" s="14"/>
      <c r="D194" s="39"/>
      <c r="E194" s="32"/>
      <c r="F194" s="32"/>
      <c r="G194" s="26"/>
      <c r="I194" s="14"/>
      <c r="J194" s="12"/>
      <c r="K194" s="12"/>
    </row>
    <row r="195" spans="1:11" ht="12.75" customHeight="1">
      <c r="A195" s="52">
        <v>10</v>
      </c>
      <c r="B195" s="8" t="s">
        <v>449</v>
      </c>
      <c r="C195" s="9"/>
      <c r="D195" s="30"/>
      <c r="E195" s="30"/>
      <c r="F195" s="30"/>
      <c r="G195" s="46">
        <f>SUM(G196:G226)</f>
        <v>56907.03</v>
      </c>
      <c r="I195" s="9"/>
      <c r="J195" s="12"/>
      <c r="K195" s="12"/>
    </row>
    <row r="196" spans="1:11" ht="11.25" customHeight="1">
      <c r="A196" s="51" t="s">
        <v>1054</v>
      </c>
      <c r="B196" s="11" t="s">
        <v>451</v>
      </c>
      <c r="C196" s="10" t="s">
        <v>29</v>
      </c>
      <c r="D196" s="38">
        <v>143.52000000000001</v>
      </c>
      <c r="E196" s="33">
        <v>65.13</v>
      </c>
      <c r="F196" s="31">
        <f t="shared" ref="F196:F226" si="35">ROUND(E196+(E196*$J$3),2)</f>
        <v>83.17</v>
      </c>
      <c r="G196" s="18">
        <f t="shared" ref="G196:G226" si="36">ROUND(F196*D196,2)</f>
        <v>11936.56</v>
      </c>
      <c r="I196" s="12">
        <v>40.71</v>
      </c>
      <c r="J196" s="12">
        <f t="shared" si="29"/>
        <v>29.43</v>
      </c>
      <c r="K196" s="12">
        <f t="shared" si="28"/>
        <v>65.13</v>
      </c>
    </row>
    <row r="197" spans="1:11" ht="11.25" customHeight="1">
      <c r="A197" s="51" t="s">
        <v>1055</v>
      </c>
      <c r="B197" s="11" t="s">
        <v>453</v>
      </c>
      <c r="C197" s="10" t="s">
        <v>29</v>
      </c>
      <c r="D197" s="38">
        <v>83.23</v>
      </c>
      <c r="E197" s="33">
        <v>23.46</v>
      </c>
      <c r="F197" s="31">
        <f t="shared" si="35"/>
        <v>29.96</v>
      </c>
      <c r="G197" s="18">
        <f t="shared" si="36"/>
        <v>2493.5700000000002</v>
      </c>
      <c r="I197" s="12">
        <v>14.66</v>
      </c>
      <c r="J197" s="12">
        <f t="shared" si="29"/>
        <v>10.6</v>
      </c>
      <c r="K197" s="12">
        <f t="shared" si="28"/>
        <v>23.46</v>
      </c>
    </row>
    <row r="198" spans="1:11" ht="11.25" customHeight="1">
      <c r="A198" s="51" t="s">
        <v>1056</v>
      </c>
      <c r="B198" s="11" t="s">
        <v>455</v>
      </c>
      <c r="C198" s="10" t="s">
        <v>29</v>
      </c>
      <c r="D198" s="38">
        <v>185.94</v>
      </c>
      <c r="E198" s="33">
        <v>34.43</v>
      </c>
      <c r="F198" s="31">
        <f t="shared" si="35"/>
        <v>43.97</v>
      </c>
      <c r="G198" s="18">
        <f t="shared" si="36"/>
        <v>8175.78</v>
      </c>
      <c r="I198" s="12">
        <v>21.52</v>
      </c>
      <c r="J198" s="12">
        <f t="shared" si="29"/>
        <v>15.56</v>
      </c>
      <c r="K198" s="12">
        <f t="shared" si="28"/>
        <v>34.43</v>
      </c>
    </row>
    <row r="199" spans="1:11" ht="11.25" customHeight="1">
      <c r="A199" s="51" t="s">
        <v>1057</v>
      </c>
      <c r="B199" s="11" t="s">
        <v>457</v>
      </c>
      <c r="C199" s="10" t="s">
        <v>29</v>
      </c>
      <c r="D199" s="38">
        <v>38.049999999999997</v>
      </c>
      <c r="E199" s="33">
        <v>43.15</v>
      </c>
      <c r="F199" s="31">
        <f t="shared" si="35"/>
        <v>55.1</v>
      </c>
      <c r="G199" s="18">
        <f t="shared" si="36"/>
        <v>2096.56</v>
      </c>
      <c r="I199" s="12">
        <v>26.97</v>
      </c>
      <c r="J199" s="12">
        <f t="shared" si="29"/>
        <v>19.5</v>
      </c>
      <c r="K199" s="12">
        <f t="shared" si="28"/>
        <v>43.15</v>
      </c>
    </row>
    <row r="200" spans="1:11" ht="11.25" customHeight="1">
      <c r="A200" s="51" t="s">
        <v>1058</v>
      </c>
      <c r="B200" s="11" t="s">
        <v>459</v>
      </c>
      <c r="C200" s="10" t="s">
        <v>29</v>
      </c>
      <c r="D200" s="38">
        <v>2.77</v>
      </c>
      <c r="E200" s="33">
        <v>64.930000000000007</v>
      </c>
      <c r="F200" s="31">
        <f t="shared" si="35"/>
        <v>82.92</v>
      </c>
      <c r="G200" s="18">
        <f t="shared" si="36"/>
        <v>229.69</v>
      </c>
      <c r="I200" s="12">
        <v>40.58</v>
      </c>
      <c r="J200" s="12">
        <f t="shared" si="29"/>
        <v>29.34</v>
      </c>
      <c r="K200" s="12">
        <f t="shared" si="28"/>
        <v>64.930000000000007</v>
      </c>
    </row>
    <row r="201" spans="1:11" ht="11.25" customHeight="1">
      <c r="A201" s="51" t="s">
        <v>1059</v>
      </c>
      <c r="B201" s="11" t="s">
        <v>461</v>
      </c>
      <c r="C201" s="10" t="s">
        <v>18</v>
      </c>
      <c r="D201" s="38">
        <v>22</v>
      </c>
      <c r="E201" s="33">
        <v>10.27</v>
      </c>
      <c r="F201" s="31">
        <f t="shared" si="35"/>
        <v>13.11</v>
      </c>
      <c r="G201" s="18">
        <f t="shared" si="36"/>
        <v>288.42</v>
      </c>
      <c r="I201" s="12">
        <v>6.42</v>
      </c>
      <c r="J201" s="12">
        <f t="shared" si="29"/>
        <v>4.6399999999999997</v>
      </c>
      <c r="K201" s="12">
        <f t="shared" si="28"/>
        <v>10.27</v>
      </c>
    </row>
    <row r="202" spans="1:11" ht="11.25" customHeight="1">
      <c r="A202" s="51" t="s">
        <v>1060</v>
      </c>
      <c r="B202" s="11" t="s">
        <v>463</v>
      </c>
      <c r="C202" s="10" t="s">
        <v>18</v>
      </c>
      <c r="D202" s="38">
        <v>56</v>
      </c>
      <c r="E202" s="33">
        <v>9.3800000000000008</v>
      </c>
      <c r="F202" s="31">
        <f t="shared" si="35"/>
        <v>11.98</v>
      </c>
      <c r="G202" s="18">
        <f t="shared" si="36"/>
        <v>670.88</v>
      </c>
      <c r="I202" s="12">
        <v>5.86</v>
      </c>
      <c r="J202" s="12">
        <f t="shared" si="29"/>
        <v>4.24</v>
      </c>
      <c r="K202" s="12">
        <f t="shared" si="28"/>
        <v>9.3800000000000008</v>
      </c>
    </row>
    <row r="203" spans="1:11" ht="11.25" customHeight="1">
      <c r="A203" s="51" t="s">
        <v>1061</v>
      </c>
      <c r="B203" s="11" t="s">
        <v>465</v>
      </c>
      <c r="C203" s="10" t="s">
        <v>18</v>
      </c>
      <c r="D203" s="38">
        <v>8</v>
      </c>
      <c r="E203" s="33">
        <v>28.39</v>
      </c>
      <c r="F203" s="31">
        <f t="shared" si="35"/>
        <v>36.25</v>
      </c>
      <c r="G203" s="18">
        <f t="shared" si="36"/>
        <v>290</v>
      </c>
      <c r="I203" s="12">
        <v>17.739999999999998</v>
      </c>
      <c r="J203" s="12">
        <f t="shared" si="29"/>
        <v>12.83</v>
      </c>
      <c r="K203" s="12">
        <f t="shared" si="28"/>
        <v>28.39</v>
      </c>
    </row>
    <row r="204" spans="1:11" ht="11.25" customHeight="1">
      <c r="A204" s="51" t="s">
        <v>1062</v>
      </c>
      <c r="B204" s="11" t="s">
        <v>467</v>
      </c>
      <c r="C204" s="10" t="s">
        <v>18</v>
      </c>
      <c r="D204" s="38">
        <v>36</v>
      </c>
      <c r="E204" s="33">
        <v>13.72</v>
      </c>
      <c r="F204" s="31">
        <f t="shared" si="35"/>
        <v>17.52</v>
      </c>
      <c r="G204" s="18">
        <f t="shared" si="36"/>
        <v>630.72</v>
      </c>
      <c r="I204" s="12">
        <v>8.58</v>
      </c>
      <c r="J204" s="12">
        <f t="shared" si="29"/>
        <v>6.2</v>
      </c>
      <c r="K204" s="12">
        <f t="shared" si="28"/>
        <v>13.72</v>
      </c>
    </row>
    <row r="205" spans="1:11" ht="11.25" customHeight="1">
      <c r="A205" s="51" t="s">
        <v>1063</v>
      </c>
      <c r="B205" s="11" t="s">
        <v>469</v>
      </c>
      <c r="C205" s="10" t="s">
        <v>18</v>
      </c>
      <c r="D205" s="38">
        <v>27</v>
      </c>
      <c r="E205" s="33">
        <v>9.8699999999999992</v>
      </c>
      <c r="F205" s="31">
        <f t="shared" si="35"/>
        <v>12.6</v>
      </c>
      <c r="G205" s="18">
        <f t="shared" si="36"/>
        <v>340.2</v>
      </c>
      <c r="I205" s="12">
        <v>6.17</v>
      </c>
      <c r="J205" s="12">
        <f t="shared" si="29"/>
        <v>4.46</v>
      </c>
      <c r="K205" s="12">
        <f t="shared" si="28"/>
        <v>9.8699999999999992</v>
      </c>
    </row>
    <row r="206" spans="1:11" ht="11.25" customHeight="1">
      <c r="A206" s="51" t="s">
        <v>1064</v>
      </c>
      <c r="B206" s="11" t="s">
        <v>471</v>
      </c>
      <c r="C206" s="10" t="s">
        <v>18</v>
      </c>
      <c r="D206" s="38">
        <v>14</v>
      </c>
      <c r="E206" s="33">
        <v>29.28</v>
      </c>
      <c r="F206" s="31">
        <f t="shared" si="35"/>
        <v>37.39</v>
      </c>
      <c r="G206" s="18">
        <f t="shared" si="36"/>
        <v>523.46</v>
      </c>
      <c r="I206" s="12">
        <v>18.3</v>
      </c>
      <c r="J206" s="12">
        <f t="shared" si="29"/>
        <v>13.23</v>
      </c>
      <c r="K206" s="12">
        <f t="shared" si="28"/>
        <v>29.28</v>
      </c>
    </row>
    <row r="207" spans="1:11" ht="11.25" customHeight="1">
      <c r="A207" s="51" t="s">
        <v>1065</v>
      </c>
      <c r="B207" s="11" t="s">
        <v>473</v>
      </c>
      <c r="C207" s="10" t="s">
        <v>18</v>
      </c>
      <c r="D207" s="38">
        <v>29</v>
      </c>
      <c r="E207" s="33">
        <v>34.21</v>
      </c>
      <c r="F207" s="31">
        <f t="shared" si="35"/>
        <v>43.69</v>
      </c>
      <c r="G207" s="18">
        <f t="shared" si="36"/>
        <v>1267.01</v>
      </c>
      <c r="I207" s="12">
        <v>21.39</v>
      </c>
      <c r="J207" s="12">
        <f t="shared" si="29"/>
        <v>15.46</v>
      </c>
      <c r="K207" s="12">
        <f t="shared" si="28"/>
        <v>34.21</v>
      </c>
    </row>
    <row r="208" spans="1:11" ht="11.25" customHeight="1">
      <c r="A208" s="51" t="s">
        <v>1066</v>
      </c>
      <c r="B208" s="11" t="s">
        <v>475</v>
      </c>
      <c r="C208" s="10" t="s">
        <v>18</v>
      </c>
      <c r="D208" s="38">
        <v>33</v>
      </c>
      <c r="E208" s="33">
        <v>12.75</v>
      </c>
      <c r="F208" s="31">
        <f t="shared" si="35"/>
        <v>16.28</v>
      </c>
      <c r="G208" s="18">
        <f t="shared" si="36"/>
        <v>537.24</v>
      </c>
      <c r="I208" s="12">
        <v>7.96</v>
      </c>
      <c r="J208" s="12">
        <f t="shared" si="29"/>
        <v>5.76</v>
      </c>
      <c r="K208" s="12">
        <f t="shared" si="28"/>
        <v>12.75</v>
      </c>
    </row>
    <row r="209" spans="1:11" ht="11.25" customHeight="1">
      <c r="A209" s="51" t="s">
        <v>1067</v>
      </c>
      <c r="B209" s="11" t="s">
        <v>477</v>
      </c>
      <c r="C209" s="10" t="s">
        <v>18</v>
      </c>
      <c r="D209" s="38">
        <v>6</v>
      </c>
      <c r="E209" s="33">
        <v>9.4499999999999993</v>
      </c>
      <c r="F209" s="31">
        <f t="shared" si="35"/>
        <v>12.07</v>
      </c>
      <c r="G209" s="18">
        <f t="shared" si="36"/>
        <v>72.42</v>
      </c>
      <c r="I209" s="12">
        <v>5.91</v>
      </c>
      <c r="J209" s="12">
        <f t="shared" si="29"/>
        <v>4.2699999999999996</v>
      </c>
      <c r="K209" s="12">
        <f t="shared" si="28"/>
        <v>9.4499999999999993</v>
      </c>
    </row>
    <row r="210" spans="1:11" ht="11.25" customHeight="1">
      <c r="A210" s="51" t="s">
        <v>1068</v>
      </c>
      <c r="B210" s="11" t="s">
        <v>479</v>
      </c>
      <c r="C210" s="10" t="s">
        <v>18</v>
      </c>
      <c r="D210" s="38">
        <v>37</v>
      </c>
      <c r="E210" s="33">
        <v>9.4499999999999993</v>
      </c>
      <c r="F210" s="31">
        <f t="shared" si="35"/>
        <v>12.07</v>
      </c>
      <c r="G210" s="18">
        <f t="shared" si="36"/>
        <v>446.59</v>
      </c>
      <c r="I210" s="12">
        <v>5.91</v>
      </c>
      <c r="J210" s="12">
        <f t="shared" si="29"/>
        <v>4.2699999999999996</v>
      </c>
      <c r="K210" s="12">
        <f t="shared" si="28"/>
        <v>9.4499999999999993</v>
      </c>
    </row>
    <row r="211" spans="1:11" ht="11.25" customHeight="1">
      <c r="A211" s="51" t="s">
        <v>1069</v>
      </c>
      <c r="B211" s="11" t="s">
        <v>481</v>
      </c>
      <c r="C211" s="10" t="s">
        <v>18</v>
      </c>
      <c r="D211" s="38">
        <v>14</v>
      </c>
      <c r="E211" s="33">
        <v>98.76</v>
      </c>
      <c r="F211" s="31">
        <f t="shared" si="35"/>
        <v>126.12</v>
      </c>
      <c r="G211" s="18">
        <f t="shared" si="36"/>
        <v>1765.68</v>
      </c>
      <c r="I211" s="12">
        <v>61.73</v>
      </c>
      <c r="J211" s="12">
        <f t="shared" si="29"/>
        <v>44.63</v>
      </c>
      <c r="K211" s="12">
        <f t="shared" si="28"/>
        <v>98.76</v>
      </c>
    </row>
    <row r="212" spans="1:11" ht="11.25" customHeight="1">
      <c r="A212" s="51" t="s">
        <v>1070</v>
      </c>
      <c r="B212" s="11" t="s">
        <v>483</v>
      </c>
      <c r="C212" s="10" t="s">
        <v>18</v>
      </c>
      <c r="D212" s="38">
        <v>8</v>
      </c>
      <c r="E212" s="33">
        <v>92.19</v>
      </c>
      <c r="F212" s="31">
        <f t="shared" si="35"/>
        <v>117.73</v>
      </c>
      <c r="G212" s="18">
        <f t="shared" si="36"/>
        <v>941.84</v>
      </c>
      <c r="I212" s="12">
        <v>57.62</v>
      </c>
      <c r="J212" s="12">
        <f t="shared" si="29"/>
        <v>41.66</v>
      </c>
      <c r="K212" s="12">
        <f t="shared" si="28"/>
        <v>92.19</v>
      </c>
    </row>
    <row r="213" spans="1:11" ht="11.25" customHeight="1">
      <c r="A213" s="51" t="s">
        <v>1071</v>
      </c>
      <c r="B213" s="11" t="s">
        <v>485</v>
      </c>
      <c r="C213" s="10" t="s">
        <v>18</v>
      </c>
      <c r="D213" s="38">
        <v>8</v>
      </c>
      <c r="E213" s="33">
        <v>61.61</v>
      </c>
      <c r="F213" s="31">
        <f t="shared" si="35"/>
        <v>78.680000000000007</v>
      </c>
      <c r="G213" s="18">
        <f t="shared" si="36"/>
        <v>629.44000000000005</v>
      </c>
      <c r="I213" s="12">
        <v>38.5</v>
      </c>
      <c r="J213" s="12">
        <f t="shared" si="29"/>
        <v>27.84</v>
      </c>
      <c r="K213" s="12">
        <f t="shared" si="28"/>
        <v>61.61</v>
      </c>
    </row>
    <row r="214" spans="1:11" ht="11.25" customHeight="1">
      <c r="A214" s="51" t="s">
        <v>1072</v>
      </c>
      <c r="B214" s="11" t="s">
        <v>487</v>
      </c>
      <c r="C214" s="10" t="s">
        <v>18</v>
      </c>
      <c r="D214" s="38">
        <v>1</v>
      </c>
      <c r="E214" s="33">
        <v>23.1</v>
      </c>
      <c r="F214" s="31">
        <f t="shared" si="35"/>
        <v>29.5</v>
      </c>
      <c r="G214" s="18">
        <f t="shared" si="36"/>
        <v>29.5</v>
      </c>
      <c r="I214" s="12">
        <v>14.44</v>
      </c>
      <c r="J214" s="12">
        <f t="shared" si="29"/>
        <v>10.44</v>
      </c>
      <c r="K214" s="12">
        <f t="shared" si="28"/>
        <v>23.1</v>
      </c>
    </row>
    <row r="215" spans="1:11" ht="11.25" customHeight="1">
      <c r="A215" s="51" t="s">
        <v>1073</v>
      </c>
      <c r="B215" s="11" t="s">
        <v>489</v>
      </c>
      <c r="C215" s="10" t="s">
        <v>18</v>
      </c>
      <c r="D215" s="38">
        <v>9</v>
      </c>
      <c r="E215" s="33">
        <v>23.1</v>
      </c>
      <c r="F215" s="31">
        <f t="shared" si="35"/>
        <v>29.5</v>
      </c>
      <c r="G215" s="18">
        <f t="shared" si="36"/>
        <v>265.5</v>
      </c>
      <c r="I215" s="12">
        <v>14.44</v>
      </c>
      <c r="J215" s="12">
        <f t="shared" si="29"/>
        <v>10.44</v>
      </c>
      <c r="K215" s="12">
        <f t="shared" ref="K215:K278" si="37">ROUND(J215+(J215*$K$3),2)</f>
        <v>23.1</v>
      </c>
    </row>
    <row r="216" spans="1:11" ht="11.25" customHeight="1">
      <c r="A216" s="51" t="s">
        <v>1074</v>
      </c>
      <c r="B216" s="11" t="s">
        <v>491</v>
      </c>
      <c r="C216" s="10" t="s">
        <v>18</v>
      </c>
      <c r="D216" s="38">
        <v>4</v>
      </c>
      <c r="E216" s="33">
        <v>78.69</v>
      </c>
      <c r="F216" s="31">
        <f t="shared" si="35"/>
        <v>100.49</v>
      </c>
      <c r="G216" s="18">
        <f t="shared" si="36"/>
        <v>401.96</v>
      </c>
      <c r="I216" s="12">
        <v>49.18</v>
      </c>
      <c r="J216" s="12">
        <f t="shared" si="29"/>
        <v>35.56</v>
      </c>
      <c r="K216" s="12">
        <f t="shared" si="37"/>
        <v>78.69</v>
      </c>
    </row>
    <row r="217" spans="1:11" ht="11.25" customHeight="1">
      <c r="A217" s="51" t="s">
        <v>1075</v>
      </c>
      <c r="B217" s="11" t="s">
        <v>493</v>
      </c>
      <c r="C217" s="10" t="s">
        <v>18</v>
      </c>
      <c r="D217" s="38">
        <v>10</v>
      </c>
      <c r="E217" s="33">
        <v>78.69</v>
      </c>
      <c r="F217" s="31">
        <f t="shared" si="35"/>
        <v>100.49</v>
      </c>
      <c r="G217" s="18">
        <f t="shared" si="36"/>
        <v>1004.9</v>
      </c>
      <c r="I217" s="12">
        <v>49.18</v>
      </c>
      <c r="J217" s="12">
        <f t="shared" si="29"/>
        <v>35.56</v>
      </c>
      <c r="K217" s="12">
        <f t="shared" si="37"/>
        <v>78.69</v>
      </c>
    </row>
    <row r="218" spans="1:11" ht="11.25" customHeight="1">
      <c r="A218" s="51" t="s">
        <v>1076</v>
      </c>
      <c r="B218" s="11" t="s">
        <v>495</v>
      </c>
      <c r="C218" s="10" t="s">
        <v>18</v>
      </c>
      <c r="D218" s="38">
        <v>15</v>
      </c>
      <c r="E218" s="33">
        <v>24.05</v>
      </c>
      <c r="F218" s="31">
        <f t="shared" si="35"/>
        <v>30.71</v>
      </c>
      <c r="G218" s="18">
        <f t="shared" si="36"/>
        <v>460.65</v>
      </c>
      <c r="I218" s="12">
        <v>15.04</v>
      </c>
      <c r="J218" s="12">
        <f t="shared" si="29"/>
        <v>10.87</v>
      </c>
      <c r="K218" s="12">
        <f t="shared" si="37"/>
        <v>24.05</v>
      </c>
    </row>
    <row r="219" spans="1:11" ht="11.25" customHeight="1">
      <c r="A219" s="51" t="s">
        <v>1077</v>
      </c>
      <c r="B219" s="11" t="s">
        <v>497</v>
      </c>
      <c r="C219" s="10" t="s">
        <v>18</v>
      </c>
      <c r="D219" s="38">
        <v>19</v>
      </c>
      <c r="E219" s="33">
        <v>36.14</v>
      </c>
      <c r="F219" s="31">
        <f t="shared" si="35"/>
        <v>46.15</v>
      </c>
      <c r="G219" s="18">
        <f t="shared" si="36"/>
        <v>876.85</v>
      </c>
      <c r="I219" s="12">
        <v>22.59</v>
      </c>
      <c r="J219" s="12">
        <f t="shared" si="29"/>
        <v>16.329999999999998</v>
      </c>
      <c r="K219" s="12">
        <f t="shared" si="37"/>
        <v>36.14</v>
      </c>
    </row>
    <row r="220" spans="1:11" ht="11.25" customHeight="1">
      <c r="A220" s="51" t="s">
        <v>1078</v>
      </c>
      <c r="B220" s="11" t="s">
        <v>499</v>
      </c>
      <c r="C220" s="10" t="s">
        <v>18</v>
      </c>
      <c r="D220" s="38">
        <v>4</v>
      </c>
      <c r="E220" s="33">
        <v>737.76</v>
      </c>
      <c r="F220" s="31">
        <f t="shared" si="35"/>
        <v>942.12</v>
      </c>
      <c r="G220" s="18">
        <f t="shared" si="36"/>
        <v>3768.48</v>
      </c>
      <c r="I220" s="12">
        <v>461.12</v>
      </c>
      <c r="J220" s="12">
        <f t="shared" si="29"/>
        <v>333.39</v>
      </c>
      <c r="K220" s="12">
        <f t="shared" si="37"/>
        <v>737.76</v>
      </c>
    </row>
    <row r="221" spans="1:11" ht="11.25" customHeight="1">
      <c r="A221" s="51" t="s">
        <v>1079</v>
      </c>
      <c r="B221" s="11" t="s">
        <v>501</v>
      </c>
      <c r="C221" s="10" t="s">
        <v>18</v>
      </c>
      <c r="D221" s="38">
        <v>13</v>
      </c>
      <c r="E221" s="33">
        <v>574.87</v>
      </c>
      <c r="F221" s="31">
        <f t="shared" si="35"/>
        <v>734.11</v>
      </c>
      <c r="G221" s="18">
        <f t="shared" si="36"/>
        <v>9543.43</v>
      </c>
      <c r="I221" s="12">
        <v>359.31</v>
      </c>
      <c r="J221" s="12">
        <f t="shared" si="29"/>
        <v>259.77999999999997</v>
      </c>
      <c r="K221" s="12">
        <f t="shared" si="37"/>
        <v>574.87</v>
      </c>
    </row>
    <row r="222" spans="1:11" ht="11.25" customHeight="1">
      <c r="A222" s="51" t="s">
        <v>1080</v>
      </c>
      <c r="B222" s="11" t="s">
        <v>503</v>
      </c>
      <c r="C222" s="10" t="s">
        <v>18</v>
      </c>
      <c r="D222" s="38">
        <v>1</v>
      </c>
      <c r="E222" s="33">
        <v>239.81</v>
      </c>
      <c r="F222" s="31">
        <f t="shared" si="35"/>
        <v>306.24</v>
      </c>
      <c r="G222" s="18">
        <f t="shared" si="36"/>
        <v>306.24</v>
      </c>
      <c r="I222" s="12">
        <v>149.88999999999999</v>
      </c>
      <c r="J222" s="12">
        <f t="shared" si="29"/>
        <v>108.37</v>
      </c>
      <c r="K222" s="12">
        <f t="shared" si="37"/>
        <v>239.81</v>
      </c>
    </row>
    <row r="223" spans="1:11" ht="11.25" customHeight="1">
      <c r="A223" s="51" t="s">
        <v>1081</v>
      </c>
      <c r="B223" s="11" t="s">
        <v>505</v>
      </c>
      <c r="C223" s="10" t="s">
        <v>18</v>
      </c>
      <c r="D223" s="38">
        <v>18</v>
      </c>
      <c r="E223" s="33">
        <v>13.54</v>
      </c>
      <c r="F223" s="31">
        <f t="shared" si="35"/>
        <v>17.29</v>
      </c>
      <c r="G223" s="18">
        <f t="shared" si="36"/>
        <v>311.22000000000003</v>
      </c>
      <c r="I223" s="12">
        <v>8.4700000000000006</v>
      </c>
      <c r="J223" s="12">
        <f t="shared" si="29"/>
        <v>6.12</v>
      </c>
      <c r="K223" s="12">
        <f t="shared" si="37"/>
        <v>13.54</v>
      </c>
    </row>
    <row r="224" spans="1:11" ht="11.25" customHeight="1">
      <c r="A224" s="51" t="s">
        <v>1308</v>
      </c>
      <c r="B224" s="11" t="s">
        <v>507</v>
      </c>
      <c r="C224" s="10" t="s">
        <v>18</v>
      </c>
      <c r="D224" s="38">
        <v>23</v>
      </c>
      <c r="E224" s="33">
        <v>12.24</v>
      </c>
      <c r="F224" s="31">
        <f t="shared" si="35"/>
        <v>15.63</v>
      </c>
      <c r="G224" s="18">
        <f t="shared" si="36"/>
        <v>359.49</v>
      </c>
      <c r="I224" s="12">
        <v>7.65</v>
      </c>
      <c r="J224" s="12">
        <f t="shared" si="29"/>
        <v>5.53</v>
      </c>
      <c r="K224" s="12">
        <f t="shared" si="37"/>
        <v>12.24</v>
      </c>
    </row>
    <row r="225" spans="1:11" ht="11.25" customHeight="1">
      <c r="A225" s="51" t="s">
        <v>1309</v>
      </c>
      <c r="B225" s="11" t="s">
        <v>509</v>
      </c>
      <c r="C225" s="10" t="s">
        <v>18</v>
      </c>
      <c r="D225" s="38">
        <v>1</v>
      </c>
      <c r="E225" s="33">
        <v>2670.55</v>
      </c>
      <c r="F225" s="31">
        <f t="shared" si="35"/>
        <v>3410.29</v>
      </c>
      <c r="G225" s="18">
        <f t="shared" si="36"/>
        <v>3410.29</v>
      </c>
      <c r="I225" s="13">
        <v>1669.17</v>
      </c>
      <c r="J225" s="12">
        <f t="shared" si="29"/>
        <v>1206.81</v>
      </c>
      <c r="K225" s="12">
        <f t="shared" si="37"/>
        <v>2670.55</v>
      </c>
    </row>
    <row r="226" spans="1:11" ht="11.25" customHeight="1">
      <c r="A226" s="51" t="s">
        <v>1310</v>
      </c>
      <c r="B226" s="11" t="s">
        <v>511</v>
      </c>
      <c r="C226" s="10" t="s">
        <v>18</v>
      </c>
      <c r="D226" s="38">
        <v>1</v>
      </c>
      <c r="E226" s="33">
        <v>2218.06</v>
      </c>
      <c r="F226" s="31">
        <f t="shared" si="35"/>
        <v>2832.46</v>
      </c>
      <c r="G226" s="18">
        <f t="shared" si="36"/>
        <v>2832.46</v>
      </c>
      <c r="I226" s="13">
        <v>1386.35</v>
      </c>
      <c r="J226" s="12">
        <f t="shared" si="29"/>
        <v>1002.33</v>
      </c>
      <c r="K226" s="12">
        <f t="shared" si="37"/>
        <v>2218.06</v>
      </c>
    </row>
    <row r="227" spans="1:11" ht="11.1" customHeight="1">
      <c r="A227" s="26"/>
      <c r="B227" s="14"/>
      <c r="C227" s="14"/>
      <c r="D227" s="39"/>
      <c r="E227" s="32"/>
      <c r="F227" s="32"/>
      <c r="G227" s="26"/>
      <c r="I227" s="14"/>
      <c r="J227" s="12"/>
      <c r="K227" s="12"/>
    </row>
    <row r="228" spans="1:11" ht="12.75" customHeight="1">
      <c r="A228" s="52">
        <v>11</v>
      </c>
      <c r="B228" s="8" t="s">
        <v>513</v>
      </c>
      <c r="C228" s="9"/>
      <c r="D228" s="30"/>
      <c r="E228" s="30"/>
      <c r="F228" s="30"/>
      <c r="G228" s="46">
        <f>SUM(G229:G256)</f>
        <v>62932.220000000008</v>
      </c>
      <c r="I228" s="9"/>
      <c r="J228" s="12"/>
      <c r="K228" s="12"/>
    </row>
    <row r="229" spans="1:11" ht="22.5" customHeight="1">
      <c r="A229" s="51" t="s">
        <v>1082</v>
      </c>
      <c r="B229" s="2" t="s">
        <v>515</v>
      </c>
      <c r="C229" s="10" t="s">
        <v>18</v>
      </c>
      <c r="D229" s="38">
        <v>2</v>
      </c>
      <c r="E229" s="33">
        <v>1479.81</v>
      </c>
      <c r="F229" s="31">
        <f t="shared" ref="F229:F256" si="38">ROUND(E229+(E229*$J$3),2)</f>
        <v>1889.72</v>
      </c>
      <c r="G229" s="18">
        <f t="shared" ref="G229:G256" si="39">ROUND(F229*D229,2)</f>
        <v>3779.44</v>
      </c>
      <c r="I229" s="12">
        <v>924.93</v>
      </c>
      <c r="J229" s="12">
        <f t="shared" si="29"/>
        <v>668.72</v>
      </c>
      <c r="K229" s="12">
        <f t="shared" si="37"/>
        <v>1479.81</v>
      </c>
    </row>
    <row r="230" spans="1:11" ht="11.25" customHeight="1">
      <c r="A230" s="51" t="s">
        <v>1083</v>
      </c>
      <c r="B230" s="11" t="s">
        <v>517</v>
      </c>
      <c r="C230" s="10" t="s">
        <v>18</v>
      </c>
      <c r="D230" s="38">
        <v>2</v>
      </c>
      <c r="E230" s="33">
        <v>369.69</v>
      </c>
      <c r="F230" s="31">
        <f t="shared" si="38"/>
        <v>472.09</v>
      </c>
      <c r="G230" s="18">
        <f t="shared" si="39"/>
        <v>944.18</v>
      </c>
      <c r="I230" s="12">
        <v>231.06</v>
      </c>
      <c r="J230" s="12">
        <f t="shared" si="29"/>
        <v>167.06</v>
      </c>
      <c r="K230" s="12">
        <f t="shared" si="37"/>
        <v>369.69</v>
      </c>
    </row>
    <row r="231" spans="1:11" ht="22.5" customHeight="1">
      <c r="A231" s="51" t="s">
        <v>1084</v>
      </c>
      <c r="B231" s="2" t="s">
        <v>519</v>
      </c>
      <c r="C231" s="10" t="s">
        <v>18</v>
      </c>
      <c r="D231" s="38">
        <v>10</v>
      </c>
      <c r="E231" s="33">
        <v>392.15</v>
      </c>
      <c r="F231" s="31">
        <f t="shared" si="38"/>
        <v>500.78</v>
      </c>
      <c r="G231" s="18">
        <f t="shared" si="39"/>
        <v>5007.8</v>
      </c>
      <c r="I231" s="12">
        <v>245.11</v>
      </c>
      <c r="J231" s="12">
        <f t="shared" si="29"/>
        <v>177.21</v>
      </c>
      <c r="K231" s="12">
        <f t="shared" si="37"/>
        <v>392.15</v>
      </c>
    </row>
    <row r="232" spans="1:11" ht="11.25" customHeight="1">
      <c r="A232" s="51" t="s">
        <v>1085</v>
      </c>
      <c r="B232" s="11" t="s">
        <v>521</v>
      </c>
      <c r="C232" s="10" t="s">
        <v>18</v>
      </c>
      <c r="D232" s="38">
        <v>14</v>
      </c>
      <c r="E232" s="33">
        <v>392.15</v>
      </c>
      <c r="F232" s="31">
        <f t="shared" si="38"/>
        <v>500.78</v>
      </c>
      <c r="G232" s="18">
        <f t="shared" si="39"/>
        <v>7010.92</v>
      </c>
      <c r="I232" s="12">
        <v>245.11</v>
      </c>
      <c r="J232" s="12">
        <f t="shared" si="29"/>
        <v>177.21</v>
      </c>
      <c r="K232" s="12">
        <f t="shared" si="37"/>
        <v>392.15</v>
      </c>
    </row>
    <row r="233" spans="1:11" ht="22.5" customHeight="1">
      <c r="A233" s="51" t="s">
        <v>1086</v>
      </c>
      <c r="B233" s="2" t="s">
        <v>523</v>
      </c>
      <c r="C233" s="10" t="s">
        <v>18</v>
      </c>
      <c r="D233" s="38">
        <v>13</v>
      </c>
      <c r="E233" s="33">
        <v>183.69</v>
      </c>
      <c r="F233" s="31">
        <f t="shared" si="38"/>
        <v>234.57</v>
      </c>
      <c r="G233" s="18">
        <f t="shared" si="39"/>
        <v>3049.41</v>
      </c>
      <c r="I233" s="12">
        <v>114.82</v>
      </c>
      <c r="J233" s="12">
        <f t="shared" si="29"/>
        <v>83.01</v>
      </c>
      <c r="K233" s="12">
        <f t="shared" si="37"/>
        <v>183.69</v>
      </c>
    </row>
    <row r="234" spans="1:11" ht="22.5" customHeight="1">
      <c r="A234" s="51" t="s">
        <v>1087</v>
      </c>
      <c r="B234" s="2" t="s">
        <v>525</v>
      </c>
      <c r="C234" s="10" t="s">
        <v>18</v>
      </c>
      <c r="D234" s="38">
        <v>3</v>
      </c>
      <c r="E234" s="33">
        <v>507.68</v>
      </c>
      <c r="F234" s="31">
        <f t="shared" si="38"/>
        <v>648.30999999999995</v>
      </c>
      <c r="G234" s="18">
        <f t="shared" si="39"/>
        <v>1944.93</v>
      </c>
      <c r="I234" s="12">
        <v>317.32</v>
      </c>
      <c r="J234" s="12">
        <f t="shared" si="29"/>
        <v>229.42</v>
      </c>
      <c r="K234" s="12">
        <f t="shared" si="37"/>
        <v>507.68</v>
      </c>
    </row>
    <row r="235" spans="1:11" ht="30.95" customHeight="1">
      <c r="A235" s="51" t="s">
        <v>1088</v>
      </c>
      <c r="B235" s="11" t="s">
        <v>527</v>
      </c>
      <c r="C235" s="16" t="s">
        <v>18</v>
      </c>
      <c r="D235" s="31">
        <v>9</v>
      </c>
      <c r="E235" s="33">
        <v>479.93</v>
      </c>
      <c r="F235" s="31">
        <f t="shared" si="38"/>
        <v>612.87</v>
      </c>
      <c r="G235" s="18">
        <f t="shared" si="39"/>
        <v>5515.83</v>
      </c>
      <c r="I235" s="17">
        <v>299.97000000000003</v>
      </c>
      <c r="J235" s="12">
        <f t="shared" si="29"/>
        <v>216.88</v>
      </c>
      <c r="K235" s="12">
        <f t="shared" si="37"/>
        <v>479.93</v>
      </c>
    </row>
    <row r="236" spans="1:11" ht="11.25" customHeight="1">
      <c r="A236" s="51" t="s">
        <v>1089</v>
      </c>
      <c r="B236" s="11" t="s">
        <v>529</v>
      </c>
      <c r="C236" s="10" t="s">
        <v>18</v>
      </c>
      <c r="D236" s="38">
        <v>2</v>
      </c>
      <c r="E236" s="33">
        <v>79.69</v>
      </c>
      <c r="F236" s="31">
        <f t="shared" si="38"/>
        <v>101.76</v>
      </c>
      <c r="G236" s="18">
        <f t="shared" si="39"/>
        <v>203.52</v>
      </c>
      <c r="I236" s="12">
        <v>49.8</v>
      </c>
      <c r="J236" s="12">
        <f t="shared" si="29"/>
        <v>36.01</v>
      </c>
      <c r="K236" s="12">
        <f t="shared" si="37"/>
        <v>79.69</v>
      </c>
    </row>
    <row r="237" spans="1:11" ht="22.5" customHeight="1">
      <c r="A237" s="51" t="s">
        <v>1090</v>
      </c>
      <c r="B237" s="2" t="s">
        <v>531</v>
      </c>
      <c r="C237" s="10" t="s">
        <v>18</v>
      </c>
      <c r="D237" s="38">
        <v>3</v>
      </c>
      <c r="E237" s="33">
        <v>1664.59</v>
      </c>
      <c r="F237" s="31">
        <f t="shared" si="38"/>
        <v>2125.6799999999998</v>
      </c>
      <c r="G237" s="18">
        <f t="shared" si="39"/>
        <v>6377.04</v>
      </c>
      <c r="I237" s="13">
        <v>1040.42</v>
      </c>
      <c r="J237" s="12">
        <f t="shared" si="29"/>
        <v>752.22</v>
      </c>
      <c r="K237" s="12">
        <f t="shared" si="37"/>
        <v>1664.59</v>
      </c>
    </row>
    <row r="238" spans="1:11" ht="11.25" customHeight="1">
      <c r="A238" s="51" t="s">
        <v>1091</v>
      </c>
      <c r="B238" s="11" t="s">
        <v>533</v>
      </c>
      <c r="C238" s="10" t="s">
        <v>18</v>
      </c>
      <c r="D238" s="38">
        <v>3</v>
      </c>
      <c r="E238" s="33">
        <v>161.97999999999999</v>
      </c>
      <c r="F238" s="31">
        <f t="shared" si="38"/>
        <v>206.85</v>
      </c>
      <c r="G238" s="18">
        <f t="shared" si="39"/>
        <v>620.54999999999995</v>
      </c>
      <c r="I238" s="12">
        <v>101.25</v>
      </c>
      <c r="J238" s="12">
        <f t="shared" si="29"/>
        <v>73.2</v>
      </c>
      <c r="K238" s="12">
        <f t="shared" si="37"/>
        <v>161.97999999999999</v>
      </c>
    </row>
    <row r="239" spans="1:11" ht="11.25" customHeight="1">
      <c r="A239" s="51" t="s">
        <v>1092</v>
      </c>
      <c r="B239" s="11" t="s">
        <v>535</v>
      </c>
      <c r="C239" s="10" t="s">
        <v>18</v>
      </c>
      <c r="D239" s="38">
        <v>5</v>
      </c>
      <c r="E239" s="33">
        <v>613.08000000000004</v>
      </c>
      <c r="F239" s="31">
        <f t="shared" si="38"/>
        <v>782.9</v>
      </c>
      <c r="G239" s="18">
        <f t="shared" si="39"/>
        <v>3914.5</v>
      </c>
      <c r="I239" s="12">
        <v>383.19</v>
      </c>
      <c r="J239" s="12">
        <f t="shared" si="29"/>
        <v>277.05</v>
      </c>
      <c r="K239" s="12">
        <f t="shared" si="37"/>
        <v>613.08000000000004</v>
      </c>
    </row>
    <row r="240" spans="1:11" ht="22.5" customHeight="1">
      <c r="A240" s="51" t="s">
        <v>1093</v>
      </c>
      <c r="B240" s="2" t="s">
        <v>537</v>
      </c>
      <c r="C240" s="10" t="s">
        <v>18</v>
      </c>
      <c r="D240" s="38">
        <v>10</v>
      </c>
      <c r="E240" s="33">
        <v>102.39</v>
      </c>
      <c r="F240" s="31">
        <f t="shared" si="38"/>
        <v>130.75</v>
      </c>
      <c r="G240" s="18">
        <f t="shared" si="39"/>
        <v>1307.5</v>
      </c>
      <c r="I240" s="12">
        <v>64</v>
      </c>
      <c r="J240" s="12">
        <f t="shared" si="29"/>
        <v>46.27</v>
      </c>
      <c r="K240" s="12">
        <f t="shared" si="37"/>
        <v>102.39</v>
      </c>
    </row>
    <row r="241" spans="1:11" ht="22.5" customHeight="1">
      <c r="A241" s="51" t="s">
        <v>1094</v>
      </c>
      <c r="B241" s="2" t="s">
        <v>539</v>
      </c>
      <c r="C241" s="10" t="s">
        <v>18</v>
      </c>
      <c r="D241" s="38">
        <v>2</v>
      </c>
      <c r="E241" s="33">
        <v>1123.33</v>
      </c>
      <c r="F241" s="31">
        <f t="shared" si="38"/>
        <v>1434.49</v>
      </c>
      <c r="G241" s="18">
        <f t="shared" si="39"/>
        <v>2868.98</v>
      </c>
      <c r="I241" s="12">
        <v>702.12</v>
      </c>
      <c r="J241" s="12">
        <f t="shared" si="29"/>
        <v>507.63</v>
      </c>
      <c r="K241" s="12">
        <f t="shared" si="37"/>
        <v>1123.33</v>
      </c>
    </row>
    <row r="242" spans="1:11" ht="11.25" customHeight="1">
      <c r="A242" s="51" t="s">
        <v>1095</v>
      </c>
      <c r="B242" s="11" t="s">
        <v>541</v>
      </c>
      <c r="C242" s="10" t="s">
        <v>18</v>
      </c>
      <c r="D242" s="38">
        <v>2</v>
      </c>
      <c r="E242" s="33">
        <v>45.83</v>
      </c>
      <c r="F242" s="31">
        <f t="shared" si="38"/>
        <v>58.52</v>
      </c>
      <c r="G242" s="18">
        <f t="shared" si="39"/>
        <v>117.04</v>
      </c>
      <c r="I242" s="12">
        <v>28.64</v>
      </c>
      <c r="J242" s="12">
        <f t="shared" si="29"/>
        <v>20.71</v>
      </c>
      <c r="K242" s="12">
        <f t="shared" si="37"/>
        <v>45.83</v>
      </c>
    </row>
    <row r="243" spans="1:11" ht="11.25" customHeight="1">
      <c r="A243" s="51" t="s">
        <v>1096</v>
      </c>
      <c r="B243" s="11" t="s">
        <v>543</v>
      </c>
      <c r="C243" s="10" t="s">
        <v>18</v>
      </c>
      <c r="D243" s="38">
        <v>14</v>
      </c>
      <c r="E243" s="33">
        <v>72.3</v>
      </c>
      <c r="F243" s="31">
        <f t="shared" si="38"/>
        <v>92.33</v>
      </c>
      <c r="G243" s="18">
        <f t="shared" si="39"/>
        <v>1292.6199999999999</v>
      </c>
      <c r="I243" s="12">
        <v>45.19</v>
      </c>
      <c r="J243" s="12">
        <f t="shared" si="29"/>
        <v>32.67</v>
      </c>
      <c r="K243" s="12">
        <f t="shared" si="37"/>
        <v>72.3</v>
      </c>
    </row>
    <row r="244" spans="1:11" ht="11.25" customHeight="1">
      <c r="A244" s="51" t="s">
        <v>1097</v>
      </c>
      <c r="B244" s="11" t="s">
        <v>545</v>
      </c>
      <c r="C244" s="10" t="s">
        <v>18</v>
      </c>
      <c r="D244" s="38">
        <v>3</v>
      </c>
      <c r="E244" s="33">
        <v>265.89999999999998</v>
      </c>
      <c r="F244" s="31">
        <f t="shared" si="38"/>
        <v>339.55</v>
      </c>
      <c r="G244" s="18">
        <f t="shared" si="39"/>
        <v>1018.65</v>
      </c>
      <c r="I244" s="12">
        <v>166.2</v>
      </c>
      <c r="J244" s="12">
        <f t="shared" si="29"/>
        <v>120.16</v>
      </c>
      <c r="K244" s="12">
        <f t="shared" si="37"/>
        <v>265.89999999999998</v>
      </c>
    </row>
    <row r="245" spans="1:11" ht="11.25" customHeight="1">
      <c r="A245" s="51" t="s">
        <v>1098</v>
      </c>
      <c r="B245" s="11" t="s">
        <v>547</v>
      </c>
      <c r="C245" s="10" t="s">
        <v>18</v>
      </c>
      <c r="D245" s="38">
        <v>2</v>
      </c>
      <c r="E245" s="33">
        <v>128.72</v>
      </c>
      <c r="F245" s="31">
        <f t="shared" si="38"/>
        <v>164.38</v>
      </c>
      <c r="G245" s="18">
        <f t="shared" si="39"/>
        <v>328.76</v>
      </c>
      <c r="I245" s="12">
        <v>80.45</v>
      </c>
      <c r="J245" s="12">
        <f t="shared" si="29"/>
        <v>58.17</v>
      </c>
      <c r="K245" s="12">
        <f t="shared" si="37"/>
        <v>128.72</v>
      </c>
    </row>
    <row r="246" spans="1:11" ht="11.25" customHeight="1">
      <c r="A246" s="51" t="s">
        <v>1099</v>
      </c>
      <c r="B246" s="11" t="s">
        <v>549</v>
      </c>
      <c r="C246" s="10" t="s">
        <v>18</v>
      </c>
      <c r="D246" s="38">
        <v>2</v>
      </c>
      <c r="E246" s="33">
        <v>128.72</v>
      </c>
      <c r="F246" s="31">
        <f t="shared" si="38"/>
        <v>164.38</v>
      </c>
      <c r="G246" s="18">
        <f t="shared" si="39"/>
        <v>328.76</v>
      </c>
      <c r="I246" s="12">
        <v>80.45</v>
      </c>
      <c r="J246" s="12">
        <f t="shared" si="29"/>
        <v>58.17</v>
      </c>
      <c r="K246" s="12">
        <f t="shared" si="37"/>
        <v>128.72</v>
      </c>
    </row>
    <row r="247" spans="1:11" ht="22.5" customHeight="1">
      <c r="A247" s="51" t="s">
        <v>1100</v>
      </c>
      <c r="B247" s="2" t="s">
        <v>551</v>
      </c>
      <c r="C247" s="10" t="s">
        <v>18</v>
      </c>
      <c r="D247" s="38">
        <v>10</v>
      </c>
      <c r="E247" s="33">
        <v>184.56</v>
      </c>
      <c r="F247" s="31">
        <f t="shared" si="38"/>
        <v>235.68</v>
      </c>
      <c r="G247" s="18">
        <f t="shared" si="39"/>
        <v>2356.8000000000002</v>
      </c>
      <c r="I247" s="12">
        <v>115.35</v>
      </c>
      <c r="J247" s="12">
        <f t="shared" ref="J247:J309" si="40">ROUND(I247-(I247*$J$3),2)</f>
        <v>83.4</v>
      </c>
      <c r="K247" s="12">
        <f t="shared" si="37"/>
        <v>184.56</v>
      </c>
    </row>
    <row r="248" spans="1:11" ht="11.25" customHeight="1">
      <c r="A248" s="51" t="s">
        <v>1101</v>
      </c>
      <c r="B248" s="11" t="s">
        <v>553</v>
      </c>
      <c r="C248" s="10" t="s">
        <v>18</v>
      </c>
      <c r="D248" s="38">
        <v>12</v>
      </c>
      <c r="E248" s="33">
        <v>139.99</v>
      </c>
      <c r="F248" s="31">
        <f t="shared" si="38"/>
        <v>178.77</v>
      </c>
      <c r="G248" s="18">
        <f t="shared" si="39"/>
        <v>2145.2399999999998</v>
      </c>
      <c r="I248" s="12">
        <v>87.49</v>
      </c>
      <c r="J248" s="12">
        <f t="shared" si="40"/>
        <v>63.26</v>
      </c>
      <c r="K248" s="12">
        <f t="shared" si="37"/>
        <v>139.99</v>
      </c>
    </row>
    <row r="249" spans="1:11" ht="11.25" customHeight="1">
      <c r="A249" s="51" t="s">
        <v>1102</v>
      </c>
      <c r="B249" s="11" t="s">
        <v>555</v>
      </c>
      <c r="C249" s="10" t="s">
        <v>18</v>
      </c>
      <c r="D249" s="38">
        <v>11</v>
      </c>
      <c r="E249" s="33">
        <v>23.26</v>
      </c>
      <c r="F249" s="31">
        <f t="shared" si="38"/>
        <v>29.7</v>
      </c>
      <c r="G249" s="18">
        <f t="shared" si="39"/>
        <v>326.7</v>
      </c>
      <c r="I249" s="12">
        <v>14.53</v>
      </c>
      <c r="J249" s="12">
        <f t="shared" si="40"/>
        <v>10.51</v>
      </c>
      <c r="K249" s="12">
        <f t="shared" si="37"/>
        <v>23.26</v>
      </c>
    </row>
    <row r="250" spans="1:11" ht="11.25" customHeight="1">
      <c r="A250" s="51" t="s">
        <v>1311</v>
      </c>
      <c r="B250" s="11" t="s">
        <v>557</v>
      </c>
      <c r="C250" s="10" t="s">
        <v>18</v>
      </c>
      <c r="D250" s="38">
        <v>19</v>
      </c>
      <c r="E250" s="33">
        <v>70.08</v>
      </c>
      <c r="F250" s="31">
        <f t="shared" si="38"/>
        <v>89.49</v>
      </c>
      <c r="G250" s="18">
        <f t="shared" si="39"/>
        <v>1700.31</v>
      </c>
      <c r="I250" s="12">
        <v>43.8</v>
      </c>
      <c r="J250" s="12">
        <f t="shared" si="40"/>
        <v>31.67</v>
      </c>
      <c r="K250" s="12">
        <f t="shared" si="37"/>
        <v>70.08</v>
      </c>
    </row>
    <row r="251" spans="1:11" ht="11.25" customHeight="1">
      <c r="A251" s="51" t="s">
        <v>1312</v>
      </c>
      <c r="B251" s="11" t="s">
        <v>559</v>
      </c>
      <c r="C251" s="10" t="s">
        <v>18</v>
      </c>
      <c r="D251" s="38">
        <v>17</v>
      </c>
      <c r="E251" s="33">
        <v>63.27</v>
      </c>
      <c r="F251" s="31">
        <f t="shared" si="38"/>
        <v>80.8</v>
      </c>
      <c r="G251" s="18">
        <f t="shared" si="39"/>
        <v>1373.6</v>
      </c>
      <c r="I251" s="12">
        <v>39.54</v>
      </c>
      <c r="J251" s="12">
        <f t="shared" si="40"/>
        <v>28.59</v>
      </c>
      <c r="K251" s="12">
        <f t="shared" si="37"/>
        <v>63.27</v>
      </c>
    </row>
    <row r="252" spans="1:11" ht="11.25" customHeight="1">
      <c r="A252" s="51" t="s">
        <v>1313</v>
      </c>
      <c r="B252" s="11" t="s">
        <v>561</v>
      </c>
      <c r="C252" s="10" t="s">
        <v>18</v>
      </c>
      <c r="D252" s="38">
        <v>13</v>
      </c>
      <c r="E252" s="33">
        <v>188.76</v>
      </c>
      <c r="F252" s="31">
        <f t="shared" si="38"/>
        <v>241.05</v>
      </c>
      <c r="G252" s="18">
        <f t="shared" si="39"/>
        <v>3133.65</v>
      </c>
      <c r="I252" s="12">
        <v>117.98</v>
      </c>
      <c r="J252" s="12">
        <f t="shared" si="40"/>
        <v>85.3</v>
      </c>
      <c r="K252" s="12">
        <f t="shared" si="37"/>
        <v>188.76</v>
      </c>
    </row>
    <row r="253" spans="1:11" ht="11.25" customHeight="1">
      <c r="A253" s="51" t="s">
        <v>1314</v>
      </c>
      <c r="B253" s="11" t="s">
        <v>563</v>
      </c>
      <c r="C253" s="10" t="s">
        <v>18</v>
      </c>
      <c r="D253" s="38">
        <v>6</v>
      </c>
      <c r="E253" s="33">
        <v>252.54</v>
      </c>
      <c r="F253" s="31">
        <f t="shared" si="38"/>
        <v>322.49</v>
      </c>
      <c r="G253" s="18">
        <f t="shared" si="39"/>
        <v>1934.94</v>
      </c>
      <c r="I253" s="12">
        <v>157.84</v>
      </c>
      <c r="J253" s="12">
        <f t="shared" si="40"/>
        <v>114.12</v>
      </c>
      <c r="K253" s="12">
        <f t="shared" si="37"/>
        <v>252.54</v>
      </c>
    </row>
    <row r="254" spans="1:11" ht="11.25" customHeight="1">
      <c r="A254" s="51" t="s">
        <v>1315</v>
      </c>
      <c r="B254" s="11" t="s">
        <v>565</v>
      </c>
      <c r="C254" s="10" t="s">
        <v>18</v>
      </c>
      <c r="D254" s="38">
        <v>3</v>
      </c>
      <c r="E254" s="33">
        <v>483.19</v>
      </c>
      <c r="F254" s="31">
        <f t="shared" si="38"/>
        <v>617.03</v>
      </c>
      <c r="G254" s="18">
        <f t="shared" si="39"/>
        <v>1851.09</v>
      </c>
      <c r="I254" s="12">
        <v>302</v>
      </c>
      <c r="J254" s="12">
        <f t="shared" si="40"/>
        <v>218.35</v>
      </c>
      <c r="K254" s="12">
        <f t="shared" si="37"/>
        <v>483.19</v>
      </c>
    </row>
    <row r="255" spans="1:11" ht="11.25" customHeight="1">
      <c r="A255" s="51" t="s">
        <v>1316</v>
      </c>
      <c r="B255" s="11" t="s">
        <v>567</v>
      </c>
      <c r="C255" s="10" t="s">
        <v>18</v>
      </c>
      <c r="D255" s="38">
        <v>1</v>
      </c>
      <c r="E255" s="33">
        <v>608.80999999999995</v>
      </c>
      <c r="F255" s="31">
        <f t="shared" si="38"/>
        <v>777.45</v>
      </c>
      <c r="G255" s="18">
        <f t="shared" si="39"/>
        <v>777.45</v>
      </c>
      <c r="I255" s="12">
        <v>380.53</v>
      </c>
      <c r="J255" s="12">
        <f t="shared" si="40"/>
        <v>275.12</v>
      </c>
      <c r="K255" s="12">
        <f t="shared" si="37"/>
        <v>608.80999999999995</v>
      </c>
    </row>
    <row r="256" spans="1:11" ht="11.25" customHeight="1">
      <c r="A256" s="51" t="s">
        <v>1317</v>
      </c>
      <c r="B256" s="11" t="s">
        <v>569</v>
      </c>
      <c r="C256" s="10" t="s">
        <v>29</v>
      </c>
      <c r="D256" s="38">
        <v>9.9</v>
      </c>
      <c r="E256" s="33">
        <v>134.63</v>
      </c>
      <c r="F256" s="31">
        <f t="shared" si="38"/>
        <v>171.92</v>
      </c>
      <c r="G256" s="18">
        <f t="shared" si="39"/>
        <v>1702.01</v>
      </c>
      <c r="I256" s="12">
        <v>84.15</v>
      </c>
      <c r="J256" s="12">
        <f t="shared" si="40"/>
        <v>60.84</v>
      </c>
      <c r="K256" s="12">
        <f t="shared" si="37"/>
        <v>134.63</v>
      </c>
    </row>
    <row r="257" spans="1:11" ht="9.9499999999999993" customHeight="1">
      <c r="A257" s="26"/>
      <c r="B257" s="14"/>
      <c r="C257" s="14"/>
      <c r="D257" s="39"/>
      <c r="E257" s="32"/>
      <c r="F257" s="32"/>
      <c r="G257" s="26"/>
      <c r="I257" s="14"/>
      <c r="J257" s="12"/>
      <c r="K257" s="12"/>
    </row>
    <row r="258" spans="1:11" ht="12.75" customHeight="1">
      <c r="A258" s="52">
        <v>12</v>
      </c>
      <c r="B258" s="8" t="s">
        <v>571</v>
      </c>
      <c r="C258" s="9"/>
      <c r="D258" s="30"/>
      <c r="E258" s="30"/>
      <c r="F258" s="30"/>
      <c r="G258" s="46">
        <f>SUM(G259:G279)</f>
        <v>5799.91</v>
      </c>
      <c r="I258" s="9"/>
      <c r="J258" s="12"/>
      <c r="K258" s="12"/>
    </row>
    <row r="259" spans="1:11" ht="11.25" customHeight="1">
      <c r="A259" s="51" t="s">
        <v>1103</v>
      </c>
      <c r="B259" s="11" t="s">
        <v>573</v>
      </c>
      <c r="C259" s="10" t="s">
        <v>38</v>
      </c>
      <c r="D259" s="38">
        <v>0.78</v>
      </c>
      <c r="E259" s="33">
        <v>709.35</v>
      </c>
      <c r="F259" s="31">
        <f t="shared" ref="F259:F279" si="41">ROUND(E259+(E259*$J$3),2)</f>
        <v>905.84</v>
      </c>
      <c r="G259" s="18">
        <f t="shared" ref="G259:G279" si="42">ROUND(F259*D259,2)</f>
        <v>706.56</v>
      </c>
      <c r="I259" s="12">
        <v>443.36</v>
      </c>
      <c r="J259" s="12">
        <f t="shared" si="40"/>
        <v>320.55</v>
      </c>
      <c r="K259" s="12">
        <f t="shared" si="37"/>
        <v>709.35</v>
      </c>
    </row>
    <row r="260" spans="1:11" ht="11.25" customHeight="1">
      <c r="A260" s="51" t="s">
        <v>1104</v>
      </c>
      <c r="B260" s="11" t="s">
        <v>575</v>
      </c>
      <c r="C260" s="10" t="s">
        <v>15</v>
      </c>
      <c r="D260" s="38">
        <v>0.32</v>
      </c>
      <c r="E260" s="33">
        <v>690.14</v>
      </c>
      <c r="F260" s="31">
        <f t="shared" si="41"/>
        <v>881.31</v>
      </c>
      <c r="G260" s="18">
        <f t="shared" si="42"/>
        <v>282.02</v>
      </c>
      <c r="I260" s="12">
        <v>431.36</v>
      </c>
      <c r="J260" s="12">
        <f t="shared" si="40"/>
        <v>311.87</v>
      </c>
      <c r="K260" s="12">
        <f t="shared" si="37"/>
        <v>690.14</v>
      </c>
    </row>
    <row r="261" spans="1:11" ht="11.25" customHeight="1">
      <c r="A261" s="51" t="s">
        <v>1105</v>
      </c>
      <c r="B261" s="11" t="s">
        <v>577</v>
      </c>
      <c r="C261" s="10" t="s">
        <v>29</v>
      </c>
      <c r="D261" s="38">
        <v>22</v>
      </c>
      <c r="E261" s="33">
        <v>37.18</v>
      </c>
      <c r="F261" s="31">
        <f t="shared" si="41"/>
        <v>47.48</v>
      </c>
      <c r="G261" s="18">
        <f t="shared" si="42"/>
        <v>1044.56</v>
      </c>
      <c r="I261" s="12">
        <v>23.24</v>
      </c>
      <c r="J261" s="12">
        <f t="shared" si="40"/>
        <v>16.8</v>
      </c>
      <c r="K261" s="12">
        <f t="shared" si="37"/>
        <v>37.18</v>
      </c>
    </row>
    <row r="262" spans="1:11" ht="11.25" customHeight="1">
      <c r="A262" s="51" t="s">
        <v>1106</v>
      </c>
      <c r="B262" s="11" t="s">
        <v>579</v>
      </c>
      <c r="C262" s="10" t="s">
        <v>29</v>
      </c>
      <c r="D262" s="38">
        <v>22</v>
      </c>
      <c r="E262" s="33">
        <v>20.71</v>
      </c>
      <c r="F262" s="31">
        <f t="shared" si="41"/>
        <v>26.45</v>
      </c>
      <c r="G262" s="18">
        <f t="shared" si="42"/>
        <v>581.9</v>
      </c>
      <c r="I262" s="12">
        <v>12.95</v>
      </c>
      <c r="J262" s="12">
        <f t="shared" si="40"/>
        <v>9.36</v>
      </c>
      <c r="K262" s="12">
        <f t="shared" si="37"/>
        <v>20.71</v>
      </c>
    </row>
    <row r="263" spans="1:11" ht="11.25" customHeight="1">
      <c r="A263" s="51" t="s">
        <v>1107</v>
      </c>
      <c r="B263" s="11" t="s">
        <v>581</v>
      </c>
      <c r="C263" s="10" t="s">
        <v>18</v>
      </c>
      <c r="D263" s="38">
        <v>2</v>
      </c>
      <c r="E263" s="33">
        <v>212.37</v>
      </c>
      <c r="F263" s="31">
        <f t="shared" si="41"/>
        <v>271.2</v>
      </c>
      <c r="G263" s="18">
        <f t="shared" si="42"/>
        <v>542.4</v>
      </c>
      <c r="I263" s="12">
        <v>132.74</v>
      </c>
      <c r="J263" s="12">
        <f t="shared" si="40"/>
        <v>95.97</v>
      </c>
      <c r="K263" s="12">
        <f t="shared" si="37"/>
        <v>212.37</v>
      </c>
    </row>
    <row r="264" spans="1:11" ht="11.25" customHeight="1">
      <c r="A264" s="51" t="s">
        <v>1108</v>
      </c>
      <c r="B264" s="11" t="s">
        <v>583</v>
      </c>
      <c r="C264" s="10" t="s">
        <v>18</v>
      </c>
      <c r="D264" s="38">
        <v>4</v>
      </c>
      <c r="E264" s="33">
        <v>76.19</v>
      </c>
      <c r="F264" s="31">
        <f t="shared" si="41"/>
        <v>97.29</v>
      </c>
      <c r="G264" s="18">
        <f t="shared" si="42"/>
        <v>389.16</v>
      </c>
      <c r="I264" s="12">
        <v>47.62</v>
      </c>
      <c r="J264" s="12">
        <f t="shared" si="40"/>
        <v>34.43</v>
      </c>
      <c r="K264" s="12">
        <f t="shared" si="37"/>
        <v>76.19</v>
      </c>
    </row>
    <row r="265" spans="1:11" ht="11.25" customHeight="1">
      <c r="A265" s="51" t="s">
        <v>1109</v>
      </c>
      <c r="B265" s="11" t="s">
        <v>585</v>
      </c>
      <c r="C265" s="10" t="s">
        <v>18</v>
      </c>
      <c r="D265" s="38">
        <v>3</v>
      </c>
      <c r="E265" s="33">
        <v>5.31</v>
      </c>
      <c r="F265" s="31">
        <f t="shared" si="41"/>
        <v>6.78</v>
      </c>
      <c r="G265" s="18">
        <f t="shared" si="42"/>
        <v>20.34</v>
      </c>
      <c r="I265" s="12">
        <v>3.32</v>
      </c>
      <c r="J265" s="12">
        <f t="shared" si="40"/>
        <v>2.4</v>
      </c>
      <c r="K265" s="12">
        <f t="shared" si="37"/>
        <v>5.31</v>
      </c>
    </row>
    <row r="266" spans="1:11" ht="11.25" customHeight="1">
      <c r="A266" s="51" t="s">
        <v>1110</v>
      </c>
      <c r="B266" s="11" t="s">
        <v>587</v>
      </c>
      <c r="C266" s="10" t="s">
        <v>18</v>
      </c>
      <c r="D266" s="38">
        <v>6</v>
      </c>
      <c r="E266" s="33">
        <v>1.02</v>
      </c>
      <c r="F266" s="31">
        <f t="shared" si="41"/>
        <v>1.3</v>
      </c>
      <c r="G266" s="18">
        <f t="shared" si="42"/>
        <v>7.8</v>
      </c>
      <c r="I266" s="12">
        <v>0.64</v>
      </c>
      <c r="J266" s="12">
        <f t="shared" si="40"/>
        <v>0.46</v>
      </c>
      <c r="K266" s="12">
        <f t="shared" si="37"/>
        <v>1.02</v>
      </c>
    </row>
    <row r="267" spans="1:11" ht="11.25" customHeight="1">
      <c r="A267" s="51" t="s">
        <v>1111</v>
      </c>
      <c r="B267" s="11" t="s">
        <v>589</v>
      </c>
      <c r="C267" s="10" t="s">
        <v>18</v>
      </c>
      <c r="D267" s="38">
        <v>4</v>
      </c>
      <c r="E267" s="33">
        <v>0.73</v>
      </c>
      <c r="F267" s="31">
        <f t="shared" si="41"/>
        <v>0.93</v>
      </c>
      <c r="G267" s="18">
        <f t="shared" si="42"/>
        <v>3.72</v>
      </c>
      <c r="I267" s="12">
        <v>0.46</v>
      </c>
      <c r="J267" s="12">
        <f t="shared" si="40"/>
        <v>0.33</v>
      </c>
      <c r="K267" s="12">
        <f t="shared" si="37"/>
        <v>0.73</v>
      </c>
    </row>
    <row r="268" spans="1:11" ht="11.25" customHeight="1">
      <c r="A268" s="51" t="s">
        <v>1112</v>
      </c>
      <c r="B268" s="11" t="s">
        <v>591</v>
      </c>
      <c r="C268" s="10" t="s">
        <v>18</v>
      </c>
      <c r="D268" s="38">
        <v>4</v>
      </c>
      <c r="E268" s="33">
        <v>7.97</v>
      </c>
      <c r="F268" s="31">
        <f t="shared" si="41"/>
        <v>10.18</v>
      </c>
      <c r="G268" s="18">
        <f t="shared" si="42"/>
        <v>40.72</v>
      </c>
      <c r="I268" s="12">
        <v>4.9800000000000004</v>
      </c>
      <c r="J268" s="12">
        <f t="shared" si="40"/>
        <v>3.6</v>
      </c>
      <c r="K268" s="12">
        <f t="shared" si="37"/>
        <v>7.97</v>
      </c>
    </row>
    <row r="269" spans="1:11" ht="11.25" customHeight="1">
      <c r="A269" s="51" t="s">
        <v>1113</v>
      </c>
      <c r="B269" s="11" t="s">
        <v>593</v>
      </c>
      <c r="C269" s="10" t="s">
        <v>18</v>
      </c>
      <c r="D269" s="38">
        <v>1</v>
      </c>
      <c r="E269" s="33">
        <v>13.37</v>
      </c>
      <c r="F269" s="31">
        <f t="shared" si="41"/>
        <v>17.07</v>
      </c>
      <c r="G269" s="18">
        <f t="shared" si="42"/>
        <v>17.07</v>
      </c>
      <c r="I269" s="12">
        <v>8.36</v>
      </c>
      <c r="J269" s="12">
        <f t="shared" si="40"/>
        <v>6.04</v>
      </c>
      <c r="K269" s="12">
        <f t="shared" si="37"/>
        <v>13.37</v>
      </c>
    </row>
    <row r="270" spans="1:11" ht="11.25" customHeight="1">
      <c r="A270" s="51" t="s">
        <v>1114</v>
      </c>
      <c r="B270" s="11" t="s">
        <v>595</v>
      </c>
      <c r="C270" s="10" t="s">
        <v>18</v>
      </c>
      <c r="D270" s="38">
        <v>1</v>
      </c>
      <c r="E270" s="33">
        <v>6.73</v>
      </c>
      <c r="F270" s="31">
        <f t="shared" si="41"/>
        <v>8.59</v>
      </c>
      <c r="G270" s="18">
        <f t="shared" si="42"/>
        <v>8.59</v>
      </c>
      <c r="I270" s="12">
        <v>4.21</v>
      </c>
      <c r="J270" s="12">
        <f t="shared" si="40"/>
        <v>3.04</v>
      </c>
      <c r="K270" s="12">
        <f t="shared" si="37"/>
        <v>6.73</v>
      </c>
    </row>
    <row r="271" spans="1:11" ht="11.25" customHeight="1">
      <c r="A271" s="51" t="s">
        <v>1115</v>
      </c>
      <c r="B271" s="11" t="s">
        <v>597</v>
      </c>
      <c r="C271" s="10" t="s">
        <v>18</v>
      </c>
      <c r="D271" s="38">
        <v>2</v>
      </c>
      <c r="E271" s="33">
        <v>11.15</v>
      </c>
      <c r="F271" s="31">
        <f t="shared" si="41"/>
        <v>14.24</v>
      </c>
      <c r="G271" s="18">
        <f t="shared" si="42"/>
        <v>28.48</v>
      </c>
      <c r="I271" s="12">
        <v>6.97</v>
      </c>
      <c r="J271" s="12">
        <f t="shared" si="40"/>
        <v>5.04</v>
      </c>
      <c r="K271" s="12">
        <f t="shared" si="37"/>
        <v>11.15</v>
      </c>
    </row>
    <row r="272" spans="1:11" ht="11.25" customHeight="1">
      <c r="A272" s="51" t="s">
        <v>1116</v>
      </c>
      <c r="B272" s="11" t="s">
        <v>599</v>
      </c>
      <c r="C272" s="10" t="s">
        <v>18</v>
      </c>
      <c r="D272" s="38">
        <v>2</v>
      </c>
      <c r="E272" s="33">
        <v>14.3</v>
      </c>
      <c r="F272" s="31">
        <f t="shared" si="41"/>
        <v>18.260000000000002</v>
      </c>
      <c r="G272" s="18">
        <f t="shared" si="42"/>
        <v>36.520000000000003</v>
      </c>
      <c r="I272" s="12">
        <v>8.94</v>
      </c>
      <c r="J272" s="12">
        <f t="shared" si="40"/>
        <v>6.46</v>
      </c>
      <c r="K272" s="12">
        <f t="shared" si="37"/>
        <v>14.3</v>
      </c>
    </row>
    <row r="273" spans="1:11" ht="11.25" customHeight="1">
      <c r="A273" s="51" t="s">
        <v>1117</v>
      </c>
      <c r="B273" s="11" t="s">
        <v>601</v>
      </c>
      <c r="C273" s="10" t="s">
        <v>18</v>
      </c>
      <c r="D273" s="38">
        <v>2</v>
      </c>
      <c r="E273" s="33">
        <v>6.22</v>
      </c>
      <c r="F273" s="31">
        <f t="shared" si="41"/>
        <v>7.94</v>
      </c>
      <c r="G273" s="18">
        <f t="shared" si="42"/>
        <v>15.88</v>
      </c>
      <c r="I273" s="12">
        <v>3.88</v>
      </c>
      <c r="J273" s="12">
        <f t="shared" si="40"/>
        <v>2.81</v>
      </c>
      <c r="K273" s="12">
        <f t="shared" si="37"/>
        <v>6.22</v>
      </c>
    </row>
    <row r="274" spans="1:11" ht="11.25" customHeight="1">
      <c r="A274" s="51" t="s">
        <v>1118</v>
      </c>
      <c r="B274" s="11" t="s">
        <v>603</v>
      </c>
      <c r="C274" s="10" t="s">
        <v>18</v>
      </c>
      <c r="D274" s="38">
        <v>1</v>
      </c>
      <c r="E274" s="33">
        <v>263.56</v>
      </c>
      <c r="F274" s="31">
        <f t="shared" si="41"/>
        <v>336.57</v>
      </c>
      <c r="G274" s="18">
        <f t="shared" si="42"/>
        <v>336.57</v>
      </c>
      <c r="I274" s="12">
        <v>164.73</v>
      </c>
      <c r="J274" s="12">
        <f t="shared" si="40"/>
        <v>119.1</v>
      </c>
      <c r="K274" s="12">
        <f t="shared" si="37"/>
        <v>263.56</v>
      </c>
    </row>
    <row r="275" spans="1:11" ht="11.25" customHeight="1">
      <c r="A275" s="51" t="s">
        <v>1119</v>
      </c>
      <c r="B275" s="11" t="s">
        <v>605</v>
      </c>
      <c r="C275" s="10" t="s">
        <v>18</v>
      </c>
      <c r="D275" s="38">
        <v>1</v>
      </c>
      <c r="E275" s="33">
        <v>78.56</v>
      </c>
      <c r="F275" s="31">
        <f t="shared" si="41"/>
        <v>100.32</v>
      </c>
      <c r="G275" s="18">
        <f t="shared" si="42"/>
        <v>100.32</v>
      </c>
      <c r="I275" s="12">
        <v>49.1</v>
      </c>
      <c r="J275" s="12">
        <f t="shared" si="40"/>
        <v>35.5</v>
      </c>
      <c r="K275" s="12">
        <f t="shared" si="37"/>
        <v>78.56</v>
      </c>
    </row>
    <row r="276" spans="1:11" ht="11.25" customHeight="1">
      <c r="A276" s="51" t="s">
        <v>1120</v>
      </c>
      <c r="B276" s="11" t="s">
        <v>607</v>
      </c>
      <c r="C276" s="10" t="s">
        <v>29</v>
      </c>
      <c r="D276" s="38">
        <v>2</v>
      </c>
      <c r="E276" s="33">
        <v>9.67</v>
      </c>
      <c r="F276" s="31">
        <f t="shared" si="41"/>
        <v>12.35</v>
      </c>
      <c r="G276" s="18">
        <f t="shared" si="42"/>
        <v>24.7</v>
      </c>
      <c r="I276" s="12">
        <v>6.04</v>
      </c>
      <c r="J276" s="12">
        <f t="shared" si="40"/>
        <v>4.37</v>
      </c>
      <c r="K276" s="12">
        <f t="shared" si="37"/>
        <v>9.67</v>
      </c>
    </row>
    <row r="277" spans="1:11" ht="11.25" customHeight="1">
      <c r="A277" s="51" t="s">
        <v>1121</v>
      </c>
      <c r="B277" s="11" t="s">
        <v>609</v>
      </c>
      <c r="C277" s="10" t="s">
        <v>18</v>
      </c>
      <c r="D277" s="38">
        <v>2</v>
      </c>
      <c r="E277" s="33">
        <v>610.89</v>
      </c>
      <c r="F277" s="31">
        <f t="shared" si="41"/>
        <v>780.11</v>
      </c>
      <c r="G277" s="18">
        <f t="shared" si="42"/>
        <v>1560.22</v>
      </c>
      <c r="I277" s="12">
        <v>381.82</v>
      </c>
      <c r="J277" s="12">
        <f t="shared" si="40"/>
        <v>276.06</v>
      </c>
      <c r="K277" s="12">
        <f t="shared" si="37"/>
        <v>610.89</v>
      </c>
    </row>
    <row r="278" spans="1:11" ht="11.25" customHeight="1">
      <c r="A278" s="51" t="s">
        <v>1122</v>
      </c>
      <c r="B278" s="11" t="s">
        <v>611</v>
      </c>
      <c r="C278" s="10" t="s">
        <v>18</v>
      </c>
      <c r="D278" s="38">
        <v>1</v>
      </c>
      <c r="E278" s="33">
        <v>20.51</v>
      </c>
      <c r="F278" s="31">
        <f t="shared" si="41"/>
        <v>26.19</v>
      </c>
      <c r="G278" s="18">
        <f t="shared" si="42"/>
        <v>26.19</v>
      </c>
      <c r="I278" s="12">
        <v>12.82</v>
      </c>
      <c r="J278" s="12">
        <f t="shared" si="40"/>
        <v>9.27</v>
      </c>
      <c r="K278" s="12">
        <f t="shared" si="37"/>
        <v>20.51</v>
      </c>
    </row>
    <row r="279" spans="1:11" ht="11.25" customHeight="1">
      <c r="A279" s="51" t="s">
        <v>1123</v>
      </c>
      <c r="B279" s="11" t="s">
        <v>613</v>
      </c>
      <c r="C279" s="10" t="s">
        <v>18</v>
      </c>
      <c r="D279" s="38">
        <v>1</v>
      </c>
      <c r="E279" s="33">
        <v>20.51</v>
      </c>
      <c r="F279" s="31">
        <f t="shared" si="41"/>
        <v>26.19</v>
      </c>
      <c r="G279" s="18">
        <f t="shared" si="42"/>
        <v>26.19</v>
      </c>
      <c r="I279" s="12">
        <v>12.82</v>
      </c>
      <c r="J279" s="12">
        <f t="shared" si="40"/>
        <v>9.27</v>
      </c>
      <c r="K279" s="12">
        <f t="shared" ref="K279:K342" si="43">ROUND(J279+(J279*$K$3),2)</f>
        <v>20.51</v>
      </c>
    </row>
    <row r="280" spans="1:11" ht="9.9499999999999993" customHeight="1">
      <c r="A280" s="26"/>
      <c r="B280" s="14"/>
      <c r="C280" s="14"/>
      <c r="D280" s="39"/>
      <c r="E280" s="32"/>
      <c r="F280" s="32"/>
      <c r="G280" s="26"/>
      <c r="I280" s="14"/>
      <c r="J280" s="12"/>
      <c r="K280" s="12"/>
    </row>
    <row r="281" spans="1:11" ht="12.75" customHeight="1">
      <c r="A281" s="52">
        <v>13</v>
      </c>
      <c r="B281" s="8" t="s">
        <v>615</v>
      </c>
      <c r="C281" s="9"/>
      <c r="D281" s="30"/>
      <c r="E281" s="30"/>
      <c r="F281" s="30"/>
      <c r="G281" s="46">
        <f>SUM(G282:G309)</f>
        <v>62351.999999999993</v>
      </c>
      <c r="I281" s="9"/>
      <c r="J281" s="12"/>
      <c r="K281" s="12"/>
    </row>
    <row r="282" spans="1:11" ht="11.25" customHeight="1">
      <c r="A282" s="51" t="s">
        <v>1124</v>
      </c>
      <c r="B282" s="11" t="s">
        <v>617</v>
      </c>
      <c r="C282" s="10" t="s">
        <v>18</v>
      </c>
      <c r="D282" s="38">
        <v>5</v>
      </c>
      <c r="E282" s="33">
        <v>230.96</v>
      </c>
      <c r="F282" s="31">
        <f t="shared" ref="F282:F309" si="44">ROUND(E282+(E282*$J$3),2)</f>
        <v>294.94</v>
      </c>
      <c r="G282" s="18">
        <f t="shared" ref="G282:G309" si="45">ROUND(F282*D282,2)</f>
        <v>1474.7</v>
      </c>
      <c r="I282" s="12">
        <v>144.36000000000001</v>
      </c>
      <c r="J282" s="12">
        <f t="shared" si="40"/>
        <v>104.37</v>
      </c>
      <c r="K282" s="12">
        <f t="shared" si="43"/>
        <v>230.96</v>
      </c>
    </row>
    <row r="283" spans="1:11" ht="11.25" customHeight="1">
      <c r="A283" s="51" t="s">
        <v>1125</v>
      </c>
      <c r="B283" s="11" t="s">
        <v>619</v>
      </c>
      <c r="C283" s="10" t="s">
        <v>18</v>
      </c>
      <c r="D283" s="38">
        <v>1</v>
      </c>
      <c r="E283" s="33">
        <v>776.66</v>
      </c>
      <c r="F283" s="31">
        <f t="shared" si="44"/>
        <v>991.79</v>
      </c>
      <c r="G283" s="18">
        <f t="shared" si="45"/>
        <v>991.79</v>
      </c>
      <c r="I283" s="12">
        <v>485.43</v>
      </c>
      <c r="J283" s="12">
        <f t="shared" si="40"/>
        <v>350.97</v>
      </c>
      <c r="K283" s="12">
        <f t="shared" si="43"/>
        <v>776.66</v>
      </c>
    </row>
    <row r="284" spans="1:11" ht="11.25" customHeight="1">
      <c r="A284" s="51" t="s">
        <v>1126</v>
      </c>
      <c r="B284" s="11" t="s">
        <v>621</v>
      </c>
      <c r="C284" s="10" t="s">
        <v>18</v>
      </c>
      <c r="D284" s="38">
        <v>2</v>
      </c>
      <c r="E284" s="33">
        <v>68.44</v>
      </c>
      <c r="F284" s="31">
        <f t="shared" si="44"/>
        <v>87.4</v>
      </c>
      <c r="G284" s="18">
        <f t="shared" si="45"/>
        <v>174.8</v>
      </c>
      <c r="I284" s="12">
        <v>42.78</v>
      </c>
      <c r="J284" s="12">
        <f t="shared" si="40"/>
        <v>30.93</v>
      </c>
      <c r="K284" s="12">
        <f t="shared" si="43"/>
        <v>68.44</v>
      </c>
    </row>
    <row r="285" spans="1:11" ht="11.25" customHeight="1">
      <c r="A285" s="51" t="s">
        <v>1127</v>
      </c>
      <c r="B285" s="11" t="s">
        <v>623</v>
      </c>
      <c r="C285" s="10" t="s">
        <v>18</v>
      </c>
      <c r="D285" s="38">
        <v>10</v>
      </c>
      <c r="E285" s="33">
        <v>68.44</v>
      </c>
      <c r="F285" s="31">
        <f t="shared" si="44"/>
        <v>87.4</v>
      </c>
      <c r="G285" s="18">
        <f t="shared" si="45"/>
        <v>874</v>
      </c>
      <c r="I285" s="12">
        <v>42.78</v>
      </c>
      <c r="J285" s="12">
        <f t="shared" si="40"/>
        <v>30.93</v>
      </c>
      <c r="K285" s="12">
        <f t="shared" si="43"/>
        <v>68.44</v>
      </c>
    </row>
    <row r="286" spans="1:11" ht="11.25" customHeight="1">
      <c r="A286" s="51" t="s">
        <v>1128</v>
      </c>
      <c r="B286" s="11" t="s">
        <v>625</v>
      </c>
      <c r="C286" s="10" t="s">
        <v>18</v>
      </c>
      <c r="D286" s="38">
        <v>1</v>
      </c>
      <c r="E286" s="33">
        <v>237.93</v>
      </c>
      <c r="F286" s="31">
        <f t="shared" si="44"/>
        <v>303.83999999999997</v>
      </c>
      <c r="G286" s="18">
        <f t="shared" si="45"/>
        <v>303.83999999999997</v>
      </c>
      <c r="I286" s="12">
        <v>148.72</v>
      </c>
      <c r="J286" s="12">
        <f t="shared" si="40"/>
        <v>107.52</v>
      </c>
      <c r="K286" s="12">
        <f t="shared" si="43"/>
        <v>237.93</v>
      </c>
    </row>
    <row r="287" spans="1:11" ht="11.25" customHeight="1">
      <c r="A287" s="51" t="s">
        <v>1129</v>
      </c>
      <c r="B287" s="11" t="s">
        <v>627</v>
      </c>
      <c r="C287" s="10" t="s">
        <v>18</v>
      </c>
      <c r="D287" s="38">
        <v>11</v>
      </c>
      <c r="E287" s="33">
        <v>75.92</v>
      </c>
      <c r="F287" s="31">
        <f t="shared" si="44"/>
        <v>96.95</v>
      </c>
      <c r="G287" s="18">
        <f t="shared" si="45"/>
        <v>1066.45</v>
      </c>
      <c r="I287" s="12">
        <v>47.45</v>
      </c>
      <c r="J287" s="12">
        <f t="shared" si="40"/>
        <v>34.31</v>
      </c>
      <c r="K287" s="12">
        <f t="shared" si="43"/>
        <v>75.92</v>
      </c>
    </row>
    <row r="288" spans="1:11" ht="11.25" customHeight="1">
      <c r="A288" s="51" t="s">
        <v>1130</v>
      </c>
      <c r="B288" s="11" t="s">
        <v>629</v>
      </c>
      <c r="C288" s="10" t="s">
        <v>18</v>
      </c>
      <c r="D288" s="38">
        <v>2</v>
      </c>
      <c r="E288" s="33">
        <v>237.93</v>
      </c>
      <c r="F288" s="31">
        <f t="shared" si="44"/>
        <v>303.83999999999997</v>
      </c>
      <c r="G288" s="18">
        <f t="shared" si="45"/>
        <v>607.67999999999995</v>
      </c>
      <c r="I288" s="12">
        <v>148.72</v>
      </c>
      <c r="J288" s="12">
        <f t="shared" si="40"/>
        <v>107.52</v>
      </c>
      <c r="K288" s="12">
        <f t="shared" si="43"/>
        <v>237.93</v>
      </c>
    </row>
    <row r="289" spans="1:11" ht="11.25" customHeight="1">
      <c r="A289" s="51" t="s">
        <v>1131</v>
      </c>
      <c r="B289" s="11" t="s">
        <v>631</v>
      </c>
      <c r="C289" s="10" t="s">
        <v>29</v>
      </c>
      <c r="D289" s="38">
        <v>61.52</v>
      </c>
      <c r="E289" s="33">
        <v>165.24</v>
      </c>
      <c r="F289" s="31">
        <f t="shared" si="44"/>
        <v>211.01</v>
      </c>
      <c r="G289" s="18">
        <f t="shared" si="45"/>
        <v>12981.34</v>
      </c>
      <c r="I289" s="12">
        <v>103.28</v>
      </c>
      <c r="J289" s="12">
        <f t="shared" si="40"/>
        <v>74.67</v>
      </c>
      <c r="K289" s="12">
        <f t="shared" si="43"/>
        <v>165.24</v>
      </c>
    </row>
    <row r="290" spans="1:11" ht="11.25" customHeight="1">
      <c r="A290" s="51" t="s">
        <v>1132</v>
      </c>
      <c r="B290" s="11" t="s">
        <v>633</v>
      </c>
      <c r="C290" s="10" t="s">
        <v>18</v>
      </c>
      <c r="D290" s="38">
        <v>1</v>
      </c>
      <c r="E290" s="33">
        <v>178.09</v>
      </c>
      <c r="F290" s="31">
        <f t="shared" si="44"/>
        <v>227.42</v>
      </c>
      <c r="G290" s="18">
        <f t="shared" si="45"/>
        <v>227.42</v>
      </c>
      <c r="I290" s="12">
        <v>111.32</v>
      </c>
      <c r="J290" s="12">
        <f t="shared" si="40"/>
        <v>80.48</v>
      </c>
      <c r="K290" s="12">
        <f t="shared" si="43"/>
        <v>178.09</v>
      </c>
    </row>
    <row r="291" spans="1:11" ht="45">
      <c r="A291" s="51" t="s">
        <v>1133</v>
      </c>
      <c r="B291" s="21" t="s">
        <v>970</v>
      </c>
      <c r="C291" s="16" t="s">
        <v>18</v>
      </c>
      <c r="D291" s="31">
        <v>2</v>
      </c>
      <c r="E291" s="33">
        <v>1726.33</v>
      </c>
      <c r="F291" s="31">
        <f t="shared" si="44"/>
        <v>2204.52</v>
      </c>
      <c r="G291" s="18">
        <f t="shared" si="45"/>
        <v>4409.04</v>
      </c>
      <c r="I291" s="18">
        <v>1079.01</v>
      </c>
      <c r="J291" s="12">
        <f t="shared" si="40"/>
        <v>780.12</v>
      </c>
      <c r="K291" s="12">
        <f t="shared" si="43"/>
        <v>1726.33</v>
      </c>
    </row>
    <row r="292" spans="1:11" ht="11.25" customHeight="1">
      <c r="A292" s="51" t="s">
        <v>1134</v>
      </c>
      <c r="B292" s="11" t="s">
        <v>636</v>
      </c>
      <c r="C292" s="10" t="s">
        <v>18</v>
      </c>
      <c r="D292" s="38">
        <v>2</v>
      </c>
      <c r="E292" s="33">
        <v>75.92</v>
      </c>
      <c r="F292" s="31">
        <f t="shared" si="44"/>
        <v>96.95</v>
      </c>
      <c r="G292" s="18">
        <f t="shared" si="45"/>
        <v>193.9</v>
      </c>
      <c r="I292" s="12">
        <v>47.45</v>
      </c>
      <c r="J292" s="12">
        <f t="shared" si="40"/>
        <v>34.31</v>
      </c>
      <c r="K292" s="12">
        <f t="shared" si="43"/>
        <v>75.92</v>
      </c>
    </row>
    <row r="293" spans="1:11" ht="11.25" customHeight="1">
      <c r="A293" s="51" t="s">
        <v>1135</v>
      </c>
      <c r="B293" s="11" t="s">
        <v>638</v>
      </c>
      <c r="C293" s="10" t="s">
        <v>18</v>
      </c>
      <c r="D293" s="38">
        <v>4</v>
      </c>
      <c r="E293" s="33">
        <v>205.33</v>
      </c>
      <c r="F293" s="31">
        <f t="shared" si="44"/>
        <v>262.20999999999998</v>
      </c>
      <c r="G293" s="18">
        <f t="shared" si="45"/>
        <v>1048.8399999999999</v>
      </c>
      <c r="I293" s="12">
        <v>128.34</v>
      </c>
      <c r="J293" s="12">
        <f t="shared" si="40"/>
        <v>92.79</v>
      </c>
      <c r="K293" s="12">
        <f t="shared" si="43"/>
        <v>205.33</v>
      </c>
    </row>
    <row r="294" spans="1:11" ht="11.25" customHeight="1">
      <c r="A294" s="51" t="s">
        <v>1136</v>
      </c>
      <c r="B294" s="11" t="s">
        <v>640</v>
      </c>
      <c r="C294" s="10" t="s">
        <v>18</v>
      </c>
      <c r="D294" s="38">
        <v>2</v>
      </c>
      <c r="E294" s="33">
        <v>155.38999999999999</v>
      </c>
      <c r="F294" s="31">
        <f t="shared" si="44"/>
        <v>198.43</v>
      </c>
      <c r="G294" s="18">
        <f t="shared" si="45"/>
        <v>396.86</v>
      </c>
      <c r="I294" s="12">
        <v>97.13</v>
      </c>
      <c r="J294" s="12">
        <f t="shared" si="40"/>
        <v>70.22</v>
      </c>
      <c r="K294" s="12">
        <f t="shared" si="43"/>
        <v>155.38999999999999</v>
      </c>
    </row>
    <row r="295" spans="1:11" ht="11.25" customHeight="1">
      <c r="A295" s="51" t="s">
        <v>1137</v>
      </c>
      <c r="B295" s="11" t="s">
        <v>642</v>
      </c>
      <c r="C295" s="10" t="s">
        <v>18</v>
      </c>
      <c r="D295" s="38">
        <v>2</v>
      </c>
      <c r="E295" s="33">
        <v>203.28</v>
      </c>
      <c r="F295" s="31">
        <f t="shared" si="44"/>
        <v>259.58999999999997</v>
      </c>
      <c r="G295" s="18">
        <f t="shared" si="45"/>
        <v>519.17999999999995</v>
      </c>
      <c r="I295" s="12">
        <v>127.05</v>
      </c>
      <c r="J295" s="12">
        <f t="shared" si="40"/>
        <v>91.86</v>
      </c>
      <c r="K295" s="12">
        <f t="shared" si="43"/>
        <v>203.28</v>
      </c>
    </row>
    <row r="296" spans="1:11" ht="11.25" customHeight="1">
      <c r="A296" s="51" t="s">
        <v>1138</v>
      </c>
      <c r="B296" s="11" t="s">
        <v>644</v>
      </c>
      <c r="C296" s="10" t="s">
        <v>18</v>
      </c>
      <c r="D296" s="38">
        <v>1</v>
      </c>
      <c r="E296" s="33">
        <v>494.87</v>
      </c>
      <c r="F296" s="31">
        <f t="shared" si="44"/>
        <v>631.95000000000005</v>
      </c>
      <c r="G296" s="18">
        <f t="shared" si="45"/>
        <v>631.95000000000005</v>
      </c>
      <c r="I296" s="12">
        <v>309.31</v>
      </c>
      <c r="J296" s="12">
        <f t="shared" si="40"/>
        <v>223.63</v>
      </c>
      <c r="K296" s="12">
        <f t="shared" si="43"/>
        <v>494.87</v>
      </c>
    </row>
    <row r="297" spans="1:11" ht="11.25" customHeight="1">
      <c r="A297" s="51" t="s">
        <v>1139</v>
      </c>
      <c r="B297" s="11" t="s">
        <v>646</v>
      </c>
      <c r="C297" s="10" t="s">
        <v>18</v>
      </c>
      <c r="D297" s="38">
        <v>2</v>
      </c>
      <c r="E297" s="33">
        <v>403.52</v>
      </c>
      <c r="F297" s="31">
        <f t="shared" si="44"/>
        <v>515.29999999999995</v>
      </c>
      <c r="G297" s="18">
        <f t="shared" si="45"/>
        <v>1030.5999999999999</v>
      </c>
      <c r="I297" s="12">
        <v>252.21</v>
      </c>
      <c r="J297" s="12">
        <f t="shared" si="40"/>
        <v>182.35</v>
      </c>
      <c r="K297" s="12">
        <f t="shared" si="43"/>
        <v>403.52</v>
      </c>
    </row>
    <row r="298" spans="1:11" ht="11.25" customHeight="1">
      <c r="A298" s="51" t="s">
        <v>1140</v>
      </c>
      <c r="B298" s="11" t="s">
        <v>648</v>
      </c>
      <c r="C298" s="10" t="s">
        <v>18</v>
      </c>
      <c r="D298" s="38">
        <v>1</v>
      </c>
      <c r="E298" s="33">
        <v>782.81</v>
      </c>
      <c r="F298" s="31">
        <f t="shared" si="44"/>
        <v>999.65</v>
      </c>
      <c r="G298" s="18">
        <f t="shared" si="45"/>
        <v>999.65</v>
      </c>
      <c r="I298" s="12">
        <v>489.28</v>
      </c>
      <c r="J298" s="12">
        <f t="shared" si="40"/>
        <v>353.75</v>
      </c>
      <c r="K298" s="12">
        <f t="shared" si="43"/>
        <v>782.81</v>
      </c>
    </row>
    <row r="299" spans="1:11" ht="11.25" customHeight="1">
      <c r="A299" s="51" t="s">
        <v>1141</v>
      </c>
      <c r="B299" s="11" t="s">
        <v>650</v>
      </c>
      <c r="C299" s="10" t="s">
        <v>18</v>
      </c>
      <c r="D299" s="38">
        <v>1</v>
      </c>
      <c r="E299" s="33">
        <v>488.7</v>
      </c>
      <c r="F299" s="31">
        <f t="shared" si="44"/>
        <v>624.07000000000005</v>
      </c>
      <c r="G299" s="18">
        <f t="shared" si="45"/>
        <v>624.07000000000005</v>
      </c>
      <c r="I299" s="12">
        <v>305.45</v>
      </c>
      <c r="J299" s="12">
        <f t="shared" si="40"/>
        <v>220.84</v>
      </c>
      <c r="K299" s="12">
        <f t="shared" si="43"/>
        <v>488.7</v>
      </c>
    </row>
    <row r="300" spans="1:11" ht="11.25" customHeight="1">
      <c r="A300" s="51" t="s">
        <v>1142</v>
      </c>
      <c r="B300" s="11" t="s">
        <v>652</v>
      </c>
      <c r="C300" s="10" t="s">
        <v>18</v>
      </c>
      <c r="D300" s="38">
        <v>5</v>
      </c>
      <c r="E300" s="33">
        <v>375.29</v>
      </c>
      <c r="F300" s="31">
        <f t="shared" si="44"/>
        <v>479.25</v>
      </c>
      <c r="G300" s="18">
        <f t="shared" si="45"/>
        <v>2396.25</v>
      </c>
      <c r="I300" s="12">
        <v>234.57</v>
      </c>
      <c r="J300" s="12">
        <f t="shared" si="40"/>
        <v>169.59</v>
      </c>
      <c r="K300" s="12">
        <f t="shared" si="43"/>
        <v>375.29</v>
      </c>
    </row>
    <row r="301" spans="1:11" ht="11.25" customHeight="1">
      <c r="A301" s="51" t="s">
        <v>1143</v>
      </c>
      <c r="B301" s="11" t="s">
        <v>654</v>
      </c>
      <c r="C301" s="10" t="s">
        <v>18</v>
      </c>
      <c r="D301" s="38">
        <v>2</v>
      </c>
      <c r="E301" s="33">
        <v>548.98</v>
      </c>
      <c r="F301" s="31">
        <f t="shared" si="44"/>
        <v>701.05</v>
      </c>
      <c r="G301" s="18">
        <f t="shared" si="45"/>
        <v>1402.1</v>
      </c>
      <c r="I301" s="12">
        <v>343.13</v>
      </c>
      <c r="J301" s="12">
        <f t="shared" si="40"/>
        <v>248.08</v>
      </c>
      <c r="K301" s="12">
        <f t="shared" si="43"/>
        <v>548.98</v>
      </c>
    </row>
    <row r="302" spans="1:11" ht="11.25" customHeight="1">
      <c r="A302" s="51" t="s">
        <v>1144</v>
      </c>
      <c r="B302" s="11" t="s">
        <v>656</v>
      </c>
      <c r="C302" s="10" t="s">
        <v>18</v>
      </c>
      <c r="D302" s="38">
        <v>20</v>
      </c>
      <c r="E302" s="33">
        <v>537.49</v>
      </c>
      <c r="F302" s="31">
        <f t="shared" si="44"/>
        <v>686.37</v>
      </c>
      <c r="G302" s="18">
        <f t="shared" si="45"/>
        <v>13727.4</v>
      </c>
      <c r="I302" s="12">
        <v>335.95</v>
      </c>
      <c r="J302" s="12">
        <f t="shared" si="40"/>
        <v>242.89</v>
      </c>
      <c r="K302" s="12">
        <f t="shared" si="43"/>
        <v>537.49</v>
      </c>
    </row>
    <row r="303" spans="1:11" ht="11.25" customHeight="1">
      <c r="A303" s="51" t="s">
        <v>1145</v>
      </c>
      <c r="B303" s="11" t="s">
        <v>658</v>
      </c>
      <c r="C303" s="10" t="s">
        <v>15</v>
      </c>
      <c r="D303" s="38">
        <v>6</v>
      </c>
      <c r="E303" s="33">
        <v>33.24</v>
      </c>
      <c r="F303" s="31">
        <f t="shared" si="44"/>
        <v>42.45</v>
      </c>
      <c r="G303" s="18">
        <f t="shared" si="45"/>
        <v>254.7</v>
      </c>
      <c r="I303" s="12">
        <v>20.78</v>
      </c>
      <c r="J303" s="12">
        <f t="shared" si="40"/>
        <v>15.02</v>
      </c>
      <c r="K303" s="12">
        <f t="shared" si="43"/>
        <v>33.24</v>
      </c>
    </row>
    <row r="304" spans="1:11" ht="11.25" customHeight="1">
      <c r="A304" s="51" t="s">
        <v>1146</v>
      </c>
      <c r="B304" s="11" t="s">
        <v>660</v>
      </c>
      <c r="C304" s="10" t="s">
        <v>15</v>
      </c>
      <c r="D304" s="38">
        <v>2</v>
      </c>
      <c r="E304" s="33">
        <v>33.24</v>
      </c>
      <c r="F304" s="31">
        <f t="shared" si="44"/>
        <v>42.45</v>
      </c>
      <c r="G304" s="18">
        <f t="shared" si="45"/>
        <v>84.9</v>
      </c>
      <c r="I304" s="12">
        <v>20.78</v>
      </c>
      <c r="J304" s="12">
        <f t="shared" si="40"/>
        <v>15.02</v>
      </c>
      <c r="K304" s="12">
        <f t="shared" si="43"/>
        <v>33.24</v>
      </c>
    </row>
    <row r="305" spans="1:11" ht="11.25" customHeight="1">
      <c r="A305" s="51" t="s">
        <v>1147</v>
      </c>
      <c r="B305" s="11" t="s">
        <v>662</v>
      </c>
      <c r="C305" s="10" t="s">
        <v>18</v>
      </c>
      <c r="D305" s="38">
        <v>2</v>
      </c>
      <c r="E305" s="33">
        <v>5931.01</v>
      </c>
      <c r="F305" s="31">
        <f t="shared" si="44"/>
        <v>7573.9</v>
      </c>
      <c r="G305" s="18">
        <f t="shared" si="45"/>
        <v>15147.8</v>
      </c>
      <c r="I305" s="13">
        <v>3707.05</v>
      </c>
      <c r="J305" s="12">
        <f t="shared" si="40"/>
        <v>2680.2</v>
      </c>
      <c r="K305" s="12">
        <f t="shared" si="43"/>
        <v>5931.01</v>
      </c>
    </row>
    <row r="306" spans="1:11" ht="11.25" customHeight="1">
      <c r="A306" s="51" t="s">
        <v>1148</v>
      </c>
      <c r="B306" s="11" t="s">
        <v>664</v>
      </c>
      <c r="C306" s="10" t="s">
        <v>18</v>
      </c>
      <c r="D306" s="38">
        <v>2</v>
      </c>
      <c r="E306" s="33">
        <v>24.23</v>
      </c>
      <c r="F306" s="31">
        <f t="shared" si="44"/>
        <v>30.94</v>
      </c>
      <c r="G306" s="18">
        <f t="shared" si="45"/>
        <v>61.88</v>
      </c>
      <c r="I306" s="12">
        <v>15.15</v>
      </c>
      <c r="J306" s="12">
        <f t="shared" si="40"/>
        <v>10.95</v>
      </c>
      <c r="K306" s="12">
        <f t="shared" si="43"/>
        <v>24.23</v>
      </c>
    </row>
    <row r="307" spans="1:11" ht="11.25" customHeight="1">
      <c r="A307" s="51" t="s">
        <v>1149</v>
      </c>
      <c r="B307" s="11" t="s">
        <v>666</v>
      </c>
      <c r="C307" s="10" t="s">
        <v>18</v>
      </c>
      <c r="D307" s="38">
        <v>11</v>
      </c>
      <c r="E307" s="33">
        <v>29.94</v>
      </c>
      <c r="F307" s="31">
        <f t="shared" si="44"/>
        <v>38.229999999999997</v>
      </c>
      <c r="G307" s="18">
        <f t="shared" si="45"/>
        <v>420.53</v>
      </c>
      <c r="I307" s="12">
        <v>18.71</v>
      </c>
      <c r="J307" s="12">
        <f t="shared" si="40"/>
        <v>13.53</v>
      </c>
      <c r="K307" s="12">
        <f t="shared" si="43"/>
        <v>29.94</v>
      </c>
    </row>
    <row r="308" spans="1:11" ht="11.25" customHeight="1">
      <c r="A308" s="51" t="s">
        <v>1150</v>
      </c>
      <c r="B308" s="11" t="s">
        <v>668</v>
      </c>
      <c r="C308" s="10" t="s">
        <v>18</v>
      </c>
      <c r="D308" s="38">
        <v>3</v>
      </c>
      <c r="E308" s="33">
        <v>29.94</v>
      </c>
      <c r="F308" s="31">
        <f t="shared" si="44"/>
        <v>38.229999999999997</v>
      </c>
      <c r="G308" s="18">
        <f t="shared" si="45"/>
        <v>114.69</v>
      </c>
      <c r="I308" s="12">
        <v>18.71</v>
      </c>
      <c r="J308" s="12">
        <f t="shared" si="40"/>
        <v>13.53</v>
      </c>
      <c r="K308" s="12">
        <f t="shared" si="43"/>
        <v>29.94</v>
      </c>
    </row>
    <row r="309" spans="1:11" ht="11.25" customHeight="1">
      <c r="A309" s="51" t="s">
        <v>1151</v>
      </c>
      <c r="B309" s="11" t="s">
        <v>670</v>
      </c>
      <c r="C309" s="10" t="s">
        <v>18</v>
      </c>
      <c r="D309" s="38">
        <v>6</v>
      </c>
      <c r="E309" s="33">
        <v>24.23</v>
      </c>
      <c r="F309" s="31">
        <f t="shared" si="44"/>
        <v>30.94</v>
      </c>
      <c r="G309" s="18">
        <f t="shared" si="45"/>
        <v>185.64</v>
      </c>
      <c r="I309" s="12">
        <v>15.15</v>
      </c>
      <c r="J309" s="12">
        <f t="shared" si="40"/>
        <v>10.95</v>
      </c>
      <c r="K309" s="12">
        <f t="shared" si="43"/>
        <v>24.23</v>
      </c>
    </row>
    <row r="310" spans="1:11" ht="9.9499999999999993" customHeight="1">
      <c r="A310" s="26"/>
      <c r="B310" s="14"/>
      <c r="C310" s="14"/>
      <c r="D310" s="39"/>
      <c r="E310" s="32"/>
      <c r="F310" s="32"/>
      <c r="G310" s="26"/>
      <c r="I310" s="14"/>
      <c r="J310" s="12"/>
      <c r="K310" s="12"/>
    </row>
    <row r="311" spans="1:11" ht="12.75" customHeight="1">
      <c r="A311" s="52">
        <v>14</v>
      </c>
      <c r="B311" s="8" t="s">
        <v>672</v>
      </c>
      <c r="C311" s="9"/>
      <c r="D311" s="30"/>
      <c r="E311" s="30"/>
      <c r="F311" s="30"/>
      <c r="G311" s="46">
        <f>SUM(G312:G365)</f>
        <v>169002.43</v>
      </c>
      <c r="I311" s="9"/>
      <c r="J311" s="12"/>
      <c r="K311" s="12"/>
    </row>
    <row r="312" spans="1:11" ht="11.25" customHeight="1">
      <c r="A312" s="26"/>
      <c r="B312" s="4" t="s">
        <v>673</v>
      </c>
      <c r="C312" s="14"/>
      <c r="D312" s="39"/>
      <c r="E312" s="34"/>
      <c r="F312" s="34"/>
      <c r="G312" s="26"/>
      <c r="I312" s="15" t="s">
        <v>68</v>
      </c>
      <c r="J312" s="12"/>
      <c r="K312" s="12"/>
    </row>
    <row r="313" spans="1:11" ht="22.5" customHeight="1">
      <c r="A313" s="51" t="s">
        <v>1152</v>
      </c>
      <c r="B313" s="2" t="s">
        <v>675</v>
      </c>
      <c r="C313" s="10" t="s">
        <v>18</v>
      </c>
      <c r="D313" s="38">
        <v>3</v>
      </c>
      <c r="E313" s="33">
        <v>637.03</v>
      </c>
      <c r="F313" s="31">
        <f t="shared" ref="F313:F365" si="46">ROUND(E313+(E313*$J$3),2)</f>
        <v>813.49</v>
      </c>
      <c r="G313" s="18">
        <f t="shared" ref="G313:G365" si="47">ROUND(F313*D313,2)</f>
        <v>2440.4699999999998</v>
      </c>
      <c r="I313" s="12">
        <v>398.16</v>
      </c>
      <c r="J313" s="12">
        <f t="shared" ref="J313:J376" si="48">ROUND(I313-(I313*$J$3),2)</f>
        <v>287.87</v>
      </c>
      <c r="K313" s="12">
        <f t="shared" si="43"/>
        <v>637.03</v>
      </c>
    </row>
    <row r="314" spans="1:11" ht="22.5" customHeight="1">
      <c r="A314" s="51" t="s">
        <v>1153</v>
      </c>
      <c r="B314" s="2" t="s">
        <v>677</v>
      </c>
      <c r="C314" s="10" t="s">
        <v>18</v>
      </c>
      <c r="D314" s="38">
        <v>1</v>
      </c>
      <c r="E314" s="33">
        <v>704.9</v>
      </c>
      <c r="F314" s="31">
        <f t="shared" si="46"/>
        <v>900.16</v>
      </c>
      <c r="G314" s="18">
        <f t="shared" si="47"/>
        <v>900.16</v>
      </c>
      <c r="I314" s="12">
        <v>440.58</v>
      </c>
      <c r="J314" s="12">
        <f t="shared" si="48"/>
        <v>318.54000000000002</v>
      </c>
      <c r="K314" s="12">
        <f t="shared" si="43"/>
        <v>704.9</v>
      </c>
    </row>
    <row r="315" spans="1:11" ht="22.5" customHeight="1">
      <c r="A315" s="51" t="s">
        <v>1154</v>
      </c>
      <c r="B315" s="2" t="s">
        <v>679</v>
      </c>
      <c r="C315" s="10" t="s">
        <v>18</v>
      </c>
      <c r="D315" s="38">
        <v>2</v>
      </c>
      <c r="E315" s="33">
        <v>1037.03</v>
      </c>
      <c r="F315" s="31">
        <f t="shared" si="46"/>
        <v>1324.29</v>
      </c>
      <c r="G315" s="18">
        <f t="shared" si="47"/>
        <v>2648.58</v>
      </c>
      <c r="I315" s="12">
        <v>648.17999999999995</v>
      </c>
      <c r="J315" s="12">
        <f t="shared" si="48"/>
        <v>468.63</v>
      </c>
      <c r="K315" s="12">
        <f t="shared" si="43"/>
        <v>1037.03</v>
      </c>
    </row>
    <row r="316" spans="1:11" ht="22.5" customHeight="1">
      <c r="A316" s="51" t="s">
        <v>1155</v>
      </c>
      <c r="B316" s="2" t="s">
        <v>681</v>
      </c>
      <c r="C316" s="10" t="s">
        <v>18</v>
      </c>
      <c r="D316" s="38">
        <v>1</v>
      </c>
      <c r="E316" s="33">
        <v>1119.1099999999999</v>
      </c>
      <c r="F316" s="31">
        <f t="shared" si="46"/>
        <v>1429.1</v>
      </c>
      <c r="G316" s="18">
        <f t="shared" si="47"/>
        <v>1429.1</v>
      </c>
      <c r="I316" s="12">
        <v>699.48</v>
      </c>
      <c r="J316" s="12">
        <f t="shared" si="48"/>
        <v>505.72</v>
      </c>
      <c r="K316" s="12">
        <f t="shared" si="43"/>
        <v>1119.1099999999999</v>
      </c>
    </row>
    <row r="317" spans="1:11" ht="11.25" customHeight="1">
      <c r="A317" s="51" t="s">
        <v>1318</v>
      </c>
      <c r="B317" s="11" t="s">
        <v>683</v>
      </c>
      <c r="C317" s="10" t="s">
        <v>18</v>
      </c>
      <c r="D317" s="38">
        <v>1</v>
      </c>
      <c r="E317" s="33">
        <v>1170.6199999999999</v>
      </c>
      <c r="F317" s="31">
        <f t="shared" si="46"/>
        <v>1494.88</v>
      </c>
      <c r="G317" s="18">
        <f t="shared" si="47"/>
        <v>1494.88</v>
      </c>
      <c r="I317" s="12">
        <v>731.68</v>
      </c>
      <c r="J317" s="12">
        <f t="shared" si="48"/>
        <v>529</v>
      </c>
      <c r="K317" s="12">
        <f t="shared" si="43"/>
        <v>1170.6199999999999</v>
      </c>
    </row>
    <row r="318" spans="1:11" ht="11.25" customHeight="1">
      <c r="A318" s="26"/>
      <c r="B318" s="4" t="s">
        <v>684</v>
      </c>
      <c r="C318" s="14"/>
      <c r="D318" s="39"/>
      <c r="E318" s="33"/>
      <c r="F318" s="31"/>
      <c r="G318" s="18"/>
      <c r="I318" s="15" t="s">
        <v>68</v>
      </c>
      <c r="J318" s="12"/>
      <c r="K318" s="12"/>
    </row>
    <row r="319" spans="1:11" ht="11.25" customHeight="1">
      <c r="A319" s="51" t="s">
        <v>1319</v>
      </c>
      <c r="B319" s="11" t="s">
        <v>686</v>
      </c>
      <c r="C319" s="10" t="s">
        <v>18</v>
      </c>
      <c r="D319" s="38">
        <v>38</v>
      </c>
      <c r="E319" s="33">
        <v>20.6</v>
      </c>
      <c r="F319" s="31">
        <f t="shared" si="46"/>
        <v>26.31</v>
      </c>
      <c r="G319" s="18">
        <f t="shared" si="47"/>
        <v>999.78</v>
      </c>
      <c r="I319" s="12">
        <v>12.87</v>
      </c>
      <c r="J319" s="12">
        <f t="shared" si="48"/>
        <v>9.31</v>
      </c>
      <c r="K319" s="12">
        <f t="shared" si="43"/>
        <v>20.6</v>
      </c>
    </row>
    <row r="320" spans="1:11" ht="11.25" customHeight="1">
      <c r="A320" s="51" t="s">
        <v>1320</v>
      </c>
      <c r="B320" s="11" t="s">
        <v>688</v>
      </c>
      <c r="C320" s="10" t="s">
        <v>18</v>
      </c>
      <c r="D320" s="38">
        <v>26</v>
      </c>
      <c r="E320" s="33">
        <v>20.6</v>
      </c>
      <c r="F320" s="31">
        <f t="shared" si="46"/>
        <v>26.31</v>
      </c>
      <c r="G320" s="18">
        <f t="shared" si="47"/>
        <v>684.06</v>
      </c>
      <c r="I320" s="12">
        <v>12.87</v>
      </c>
      <c r="J320" s="12">
        <f t="shared" si="48"/>
        <v>9.31</v>
      </c>
      <c r="K320" s="12">
        <f t="shared" si="43"/>
        <v>20.6</v>
      </c>
    </row>
    <row r="321" spans="1:11" ht="11.25" customHeight="1">
      <c r="A321" s="51" t="s">
        <v>1321</v>
      </c>
      <c r="B321" s="11" t="s">
        <v>690</v>
      </c>
      <c r="C321" s="10" t="s">
        <v>18</v>
      </c>
      <c r="D321" s="38">
        <v>4</v>
      </c>
      <c r="E321" s="33">
        <v>20.6</v>
      </c>
      <c r="F321" s="31">
        <f t="shared" si="46"/>
        <v>26.31</v>
      </c>
      <c r="G321" s="18">
        <f t="shared" si="47"/>
        <v>105.24</v>
      </c>
      <c r="I321" s="12">
        <v>12.87</v>
      </c>
      <c r="J321" s="12">
        <f t="shared" si="48"/>
        <v>9.31</v>
      </c>
      <c r="K321" s="12">
        <f t="shared" si="43"/>
        <v>20.6</v>
      </c>
    </row>
    <row r="322" spans="1:11" ht="11.25" customHeight="1">
      <c r="A322" s="51" t="s">
        <v>1322</v>
      </c>
      <c r="B322" s="11" t="s">
        <v>692</v>
      </c>
      <c r="C322" s="10" t="s">
        <v>18</v>
      </c>
      <c r="D322" s="38">
        <v>4</v>
      </c>
      <c r="E322" s="33">
        <v>134.74</v>
      </c>
      <c r="F322" s="31">
        <f t="shared" si="46"/>
        <v>172.06</v>
      </c>
      <c r="G322" s="18">
        <f t="shared" si="47"/>
        <v>688.24</v>
      </c>
      <c r="I322" s="12">
        <v>84.22</v>
      </c>
      <c r="J322" s="12">
        <f t="shared" si="48"/>
        <v>60.89</v>
      </c>
      <c r="K322" s="12">
        <f t="shared" si="43"/>
        <v>134.74</v>
      </c>
    </row>
    <row r="323" spans="1:11" ht="11.25" customHeight="1">
      <c r="A323" s="51" t="s">
        <v>1323</v>
      </c>
      <c r="B323" s="11" t="s">
        <v>694</v>
      </c>
      <c r="C323" s="10" t="s">
        <v>18</v>
      </c>
      <c r="D323" s="38">
        <v>4</v>
      </c>
      <c r="E323" s="33">
        <v>134.74</v>
      </c>
      <c r="F323" s="31">
        <f t="shared" si="46"/>
        <v>172.06</v>
      </c>
      <c r="G323" s="18">
        <f t="shared" si="47"/>
        <v>688.24</v>
      </c>
      <c r="I323" s="12">
        <v>84.22</v>
      </c>
      <c r="J323" s="12">
        <f t="shared" si="48"/>
        <v>60.89</v>
      </c>
      <c r="K323" s="12">
        <f t="shared" si="43"/>
        <v>134.74</v>
      </c>
    </row>
    <row r="324" spans="1:11" ht="11.25" customHeight="1">
      <c r="A324" s="51" t="s">
        <v>1324</v>
      </c>
      <c r="B324" s="11" t="s">
        <v>696</v>
      </c>
      <c r="C324" s="10" t="s">
        <v>18</v>
      </c>
      <c r="D324" s="38">
        <v>2</v>
      </c>
      <c r="E324" s="33">
        <v>180.73</v>
      </c>
      <c r="F324" s="31">
        <f t="shared" si="46"/>
        <v>230.79</v>
      </c>
      <c r="G324" s="18">
        <f t="shared" si="47"/>
        <v>461.58</v>
      </c>
      <c r="I324" s="12">
        <v>112.96</v>
      </c>
      <c r="J324" s="12">
        <f t="shared" si="48"/>
        <v>81.67</v>
      </c>
      <c r="K324" s="12">
        <f t="shared" si="43"/>
        <v>180.73</v>
      </c>
    </row>
    <row r="325" spans="1:11" ht="11.25" customHeight="1">
      <c r="A325" s="51" t="s">
        <v>1325</v>
      </c>
      <c r="B325" s="11" t="s">
        <v>698</v>
      </c>
      <c r="C325" s="10" t="s">
        <v>18</v>
      </c>
      <c r="D325" s="38">
        <v>1</v>
      </c>
      <c r="E325" s="33">
        <v>517.84</v>
      </c>
      <c r="F325" s="31">
        <f t="shared" si="46"/>
        <v>661.28</v>
      </c>
      <c r="G325" s="18">
        <f t="shared" si="47"/>
        <v>661.28</v>
      </c>
      <c r="I325" s="12">
        <v>323.66000000000003</v>
      </c>
      <c r="J325" s="12">
        <f t="shared" si="48"/>
        <v>234.01</v>
      </c>
      <c r="K325" s="12">
        <f t="shared" si="43"/>
        <v>517.84</v>
      </c>
    </row>
    <row r="326" spans="1:11" ht="11.25" customHeight="1">
      <c r="A326" s="51" t="s">
        <v>1326</v>
      </c>
      <c r="B326" s="11" t="s">
        <v>700</v>
      </c>
      <c r="C326" s="10" t="s">
        <v>18</v>
      </c>
      <c r="D326" s="38">
        <v>1</v>
      </c>
      <c r="E326" s="33">
        <v>517.84</v>
      </c>
      <c r="F326" s="31">
        <f t="shared" si="46"/>
        <v>661.28</v>
      </c>
      <c r="G326" s="18">
        <f t="shared" si="47"/>
        <v>661.28</v>
      </c>
      <c r="I326" s="12">
        <v>323.66000000000003</v>
      </c>
      <c r="J326" s="12">
        <f t="shared" si="48"/>
        <v>234.01</v>
      </c>
      <c r="K326" s="12">
        <f t="shared" si="43"/>
        <v>517.84</v>
      </c>
    </row>
    <row r="327" spans="1:11" ht="11.25" customHeight="1">
      <c r="A327" s="51" t="s">
        <v>1327</v>
      </c>
      <c r="B327" s="11" t="s">
        <v>702</v>
      </c>
      <c r="C327" s="10" t="s">
        <v>18</v>
      </c>
      <c r="D327" s="38">
        <v>4</v>
      </c>
      <c r="E327" s="33">
        <v>217.86</v>
      </c>
      <c r="F327" s="31">
        <f t="shared" si="46"/>
        <v>278.20999999999998</v>
      </c>
      <c r="G327" s="18">
        <f t="shared" si="47"/>
        <v>1112.8399999999999</v>
      </c>
      <c r="I327" s="12">
        <v>136.16999999999999</v>
      </c>
      <c r="J327" s="12">
        <f t="shared" si="48"/>
        <v>98.45</v>
      </c>
      <c r="K327" s="12">
        <f t="shared" si="43"/>
        <v>217.86</v>
      </c>
    </row>
    <row r="328" spans="1:11" ht="11.25" customHeight="1">
      <c r="A328" s="51" t="s">
        <v>1328</v>
      </c>
      <c r="B328" s="11" t="s">
        <v>704</v>
      </c>
      <c r="C328" s="10" t="s">
        <v>18</v>
      </c>
      <c r="D328" s="38">
        <v>22</v>
      </c>
      <c r="E328" s="33">
        <v>217.86</v>
      </c>
      <c r="F328" s="31">
        <f t="shared" si="46"/>
        <v>278.20999999999998</v>
      </c>
      <c r="G328" s="18">
        <f t="shared" si="47"/>
        <v>6120.62</v>
      </c>
      <c r="I328" s="12">
        <v>136.16999999999999</v>
      </c>
      <c r="J328" s="12">
        <f t="shared" si="48"/>
        <v>98.45</v>
      </c>
      <c r="K328" s="12">
        <f t="shared" si="43"/>
        <v>217.86</v>
      </c>
    </row>
    <row r="329" spans="1:11" ht="11.25" customHeight="1">
      <c r="A329" s="51" t="s">
        <v>1329</v>
      </c>
      <c r="B329" s="11" t="s">
        <v>706</v>
      </c>
      <c r="C329" s="10" t="s">
        <v>18</v>
      </c>
      <c r="D329" s="38">
        <v>4</v>
      </c>
      <c r="E329" s="33">
        <v>217.86</v>
      </c>
      <c r="F329" s="31">
        <f t="shared" si="46"/>
        <v>278.20999999999998</v>
      </c>
      <c r="G329" s="18">
        <f t="shared" si="47"/>
        <v>1112.8399999999999</v>
      </c>
      <c r="I329" s="12">
        <v>136.16999999999999</v>
      </c>
      <c r="J329" s="12">
        <f t="shared" si="48"/>
        <v>98.45</v>
      </c>
      <c r="K329" s="12">
        <f t="shared" si="43"/>
        <v>217.86</v>
      </c>
    </row>
    <row r="330" spans="1:11" ht="11.25" customHeight="1">
      <c r="A330" s="26"/>
      <c r="B330" s="4" t="s">
        <v>707</v>
      </c>
      <c r="C330" s="14"/>
      <c r="D330" s="39"/>
      <c r="E330" s="33"/>
      <c r="F330" s="31"/>
      <c r="G330" s="18"/>
      <c r="I330" s="15" t="s">
        <v>68</v>
      </c>
      <c r="J330" s="12"/>
      <c r="K330" s="12"/>
    </row>
    <row r="331" spans="1:11" ht="11.25" customHeight="1">
      <c r="A331" s="51" t="s">
        <v>1330</v>
      </c>
      <c r="B331" s="11" t="s">
        <v>709</v>
      </c>
      <c r="C331" s="10" t="s">
        <v>29</v>
      </c>
      <c r="D331" s="38">
        <v>758.8</v>
      </c>
      <c r="E331" s="33">
        <v>9.2100000000000009</v>
      </c>
      <c r="F331" s="31">
        <f t="shared" si="46"/>
        <v>11.76</v>
      </c>
      <c r="G331" s="18">
        <f t="shared" si="47"/>
        <v>8923.49</v>
      </c>
      <c r="I331" s="12">
        <v>5.75</v>
      </c>
      <c r="J331" s="12">
        <f t="shared" si="48"/>
        <v>4.16</v>
      </c>
      <c r="K331" s="12">
        <f t="shared" si="43"/>
        <v>9.2100000000000009</v>
      </c>
    </row>
    <row r="332" spans="1:11" ht="11.25" customHeight="1">
      <c r="A332" s="51" t="s">
        <v>1331</v>
      </c>
      <c r="B332" s="11" t="s">
        <v>711</v>
      </c>
      <c r="C332" s="10" t="s">
        <v>29</v>
      </c>
      <c r="D332" s="38">
        <v>12.1</v>
      </c>
      <c r="E332" s="33">
        <v>11.66</v>
      </c>
      <c r="F332" s="31">
        <f t="shared" si="46"/>
        <v>14.89</v>
      </c>
      <c r="G332" s="18">
        <f t="shared" si="47"/>
        <v>180.17</v>
      </c>
      <c r="I332" s="12">
        <v>7.29</v>
      </c>
      <c r="J332" s="12">
        <f t="shared" si="48"/>
        <v>5.27</v>
      </c>
      <c r="K332" s="12">
        <f t="shared" si="43"/>
        <v>11.66</v>
      </c>
    </row>
    <row r="333" spans="1:11" ht="11.25" customHeight="1">
      <c r="A333" s="51" t="s">
        <v>1332</v>
      </c>
      <c r="B333" s="11" t="s">
        <v>713</v>
      </c>
      <c r="C333" s="10" t="s">
        <v>29</v>
      </c>
      <c r="D333" s="38">
        <v>187.5</v>
      </c>
      <c r="E333" s="33">
        <v>16.02</v>
      </c>
      <c r="F333" s="31">
        <f t="shared" si="46"/>
        <v>20.46</v>
      </c>
      <c r="G333" s="18">
        <f t="shared" si="47"/>
        <v>3836.25</v>
      </c>
      <c r="I333" s="12">
        <v>10.02</v>
      </c>
      <c r="J333" s="12">
        <f t="shared" si="48"/>
        <v>7.24</v>
      </c>
      <c r="K333" s="12">
        <f t="shared" si="43"/>
        <v>16.02</v>
      </c>
    </row>
    <row r="334" spans="1:11" ht="11.25" customHeight="1">
      <c r="A334" s="51" t="s">
        <v>1333</v>
      </c>
      <c r="B334" s="11" t="s">
        <v>715</v>
      </c>
      <c r="C334" s="10" t="s">
        <v>29</v>
      </c>
      <c r="D334" s="38">
        <v>6.6</v>
      </c>
      <c r="E334" s="33">
        <v>42.89</v>
      </c>
      <c r="F334" s="31">
        <f t="shared" si="46"/>
        <v>54.77</v>
      </c>
      <c r="G334" s="18">
        <f t="shared" si="47"/>
        <v>361.48</v>
      </c>
      <c r="I334" s="12">
        <v>26.8</v>
      </c>
      <c r="J334" s="12">
        <f t="shared" si="48"/>
        <v>19.38</v>
      </c>
      <c r="K334" s="12">
        <f t="shared" si="43"/>
        <v>42.89</v>
      </c>
    </row>
    <row r="335" spans="1:11" ht="11.25" customHeight="1">
      <c r="A335" s="51" t="s">
        <v>1334</v>
      </c>
      <c r="B335" s="11" t="s">
        <v>717</v>
      </c>
      <c r="C335" s="10" t="s">
        <v>29</v>
      </c>
      <c r="D335" s="38">
        <v>55.2</v>
      </c>
      <c r="E335" s="33">
        <v>68.89</v>
      </c>
      <c r="F335" s="31">
        <f t="shared" si="46"/>
        <v>87.97</v>
      </c>
      <c r="G335" s="18">
        <f t="shared" si="47"/>
        <v>4855.9399999999996</v>
      </c>
      <c r="I335" s="12">
        <v>43.05</v>
      </c>
      <c r="J335" s="12">
        <f t="shared" si="48"/>
        <v>31.13</v>
      </c>
      <c r="K335" s="12">
        <f t="shared" si="43"/>
        <v>68.89</v>
      </c>
    </row>
    <row r="336" spans="1:11" ht="11.25" customHeight="1">
      <c r="A336" s="51" t="s">
        <v>1335</v>
      </c>
      <c r="B336" s="11" t="s">
        <v>719</v>
      </c>
      <c r="C336" s="10" t="s">
        <v>18</v>
      </c>
      <c r="D336" s="38">
        <v>16</v>
      </c>
      <c r="E336" s="33">
        <v>91.11</v>
      </c>
      <c r="F336" s="31">
        <f t="shared" si="46"/>
        <v>116.35</v>
      </c>
      <c r="G336" s="18">
        <f t="shared" si="47"/>
        <v>1861.6</v>
      </c>
      <c r="I336" s="12">
        <v>56.94</v>
      </c>
      <c r="J336" s="12">
        <f t="shared" si="48"/>
        <v>41.17</v>
      </c>
      <c r="K336" s="12">
        <f t="shared" si="43"/>
        <v>91.11</v>
      </c>
    </row>
    <row r="337" spans="1:11" ht="11.25" customHeight="1">
      <c r="A337" s="51" t="s">
        <v>1336</v>
      </c>
      <c r="B337" s="11" t="s">
        <v>721</v>
      </c>
      <c r="C337" s="10" t="s">
        <v>18</v>
      </c>
      <c r="D337" s="38">
        <v>118</v>
      </c>
      <c r="E337" s="33">
        <v>12.08</v>
      </c>
      <c r="F337" s="31">
        <f t="shared" si="46"/>
        <v>15.43</v>
      </c>
      <c r="G337" s="18">
        <f t="shared" si="47"/>
        <v>1820.74</v>
      </c>
      <c r="I337" s="12">
        <v>7.55</v>
      </c>
      <c r="J337" s="12">
        <f t="shared" si="48"/>
        <v>5.46</v>
      </c>
      <c r="K337" s="12">
        <f t="shared" si="43"/>
        <v>12.08</v>
      </c>
    </row>
    <row r="338" spans="1:11" ht="11.25" customHeight="1">
      <c r="A338" s="51" t="s">
        <v>1337</v>
      </c>
      <c r="B338" s="11" t="s">
        <v>723</v>
      </c>
      <c r="C338" s="10" t="s">
        <v>18</v>
      </c>
      <c r="D338" s="38">
        <v>134</v>
      </c>
      <c r="E338" s="33">
        <v>18.46</v>
      </c>
      <c r="F338" s="31">
        <f t="shared" si="46"/>
        <v>23.57</v>
      </c>
      <c r="G338" s="18">
        <f t="shared" si="47"/>
        <v>3158.38</v>
      </c>
      <c r="I338" s="12">
        <v>11.53</v>
      </c>
      <c r="J338" s="12">
        <f t="shared" si="48"/>
        <v>8.34</v>
      </c>
      <c r="K338" s="12">
        <f t="shared" si="43"/>
        <v>18.46</v>
      </c>
    </row>
    <row r="339" spans="1:11" ht="11.25" customHeight="1">
      <c r="A339" s="26"/>
      <c r="B339" s="4" t="s">
        <v>724</v>
      </c>
      <c r="C339" s="14"/>
      <c r="D339" s="39"/>
      <c r="E339" s="33"/>
      <c r="F339" s="31"/>
      <c r="G339" s="18"/>
      <c r="I339" s="15" t="s">
        <v>68</v>
      </c>
      <c r="J339" s="12"/>
      <c r="K339" s="12"/>
    </row>
    <row r="340" spans="1:11" ht="30.95" customHeight="1">
      <c r="A340" s="26"/>
      <c r="B340" s="2" t="s">
        <v>725</v>
      </c>
      <c r="C340" s="2"/>
      <c r="D340" s="40"/>
      <c r="E340" s="33"/>
      <c r="F340" s="31"/>
      <c r="G340" s="18"/>
      <c r="I340" s="19" t="s">
        <v>68</v>
      </c>
      <c r="J340" s="12"/>
      <c r="K340" s="12"/>
    </row>
    <row r="341" spans="1:11" ht="11.25" customHeight="1">
      <c r="A341" s="51" t="s">
        <v>1338</v>
      </c>
      <c r="B341" s="11" t="s">
        <v>727</v>
      </c>
      <c r="C341" s="10" t="s">
        <v>29</v>
      </c>
      <c r="D341" s="38">
        <v>5800.3</v>
      </c>
      <c r="E341" s="33">
        <v>4.62</v>
      </c>
      <c r="F341" s="31">
        <f t="shared" si="46"/>
        <v>5.9</v>
      </c>
      <c r="G341" s="18">
        <f t="shared" si="47"/>
        <v>34221.769999999997</v>
      </c>
      <c r="I341" s="12">
        <v>2.89</v>
      </c>
      <c r="J341" s="12">
        <f t="shared" si="48"/>
        <v>2.09</v>
      </c>
      <c r="K341" s="12">
        <f t="shared" si="43"/>
        <v>4.62</v>
      </c>
    </row>
    <row r="342" spans="1:11" ht="11.25" customHeight="1">
      <c r="A342" s="51" t="s">
        <v>1339</v>
      </c>
      <c r="B342" s="11" t="s">
        <v>729</v>
      </c>
      <c r="C342" s="10" t="s">
        <v>29</v>
      </c>
      <c r="D342" s="38">
        <v>1955.3</v>
      </c>
      <c r="E342" s="33">
        <v>6.59</v>
      </c>
      <c r="F342" s="31">
        <f t="shared" si="46"/>
        <v>8.42</v>
      </c>
      <c r="G342" s="18">
        <f t="shared" si="47"/>
        <v>16463.63</v>
      </c>
      <c r="I342" s="12">
        <v>4.12</v>
      </c>
      <c r="J342" s="12">
        <f t="shared" si="48"/>
        <v>2.98</v>
      </c>
      <c r="K342" s="12">
        <f t="shared" si="43"/>
        <v>6.59</v>
      </c>
    </row>
    <row r="343" spans="1:11" ht="11.25" customHeight="1">
      <c r="A343" s="51" t="s">
        <v>1340</v>
      </c>
      <c r="B343" s="11" t="s">
        <v>731</v>
      </c>
      <c r="C343" s="10" t="s">
        <v>29</v>
      </c>
      <c r="D343" s="38">
        <v>364.2</v>
      </c>
      <c r="E343" s="33">
        <v>8.7200000000000006</v>
      </c>
      <c r="F343" s="31">
        <f t="shared" si="46"/>
        <v>11.14</v>
      </c>
      <c r="G343" s="18">
        <f t="shared" si="47"/>
        <v>4057.19</v>
      </c>
      <c r="I343" s="12">
        <v>5.45</v>
      </c>
      <c r="J343" s="12">
        <f t="shared" si="48"/>
        <v>3.94</v>
      </c>
      <c r="K343" s="12">
        <f t="shared" ref="K343:K388" si="49">ROUND(J343+(J343*$K$3),2)</f>
        <v>8.7200000000000006</v>
      </c>
    </row>
    <row r="344" spans="1:11" ht="11.25" customHeight="1">
      <c r="A344" s="51" t="s">
        <v>1341</v>
      </c>
      <c r="B344" s="11" t="s">
        <v>733</v>
      </c>
      <c r="C344" s="10" t="s">
        <v>29</v>
      </c>
      <c r="D344" s="38">
        <v>140.6</v>
      </c>
      <c r="E344" s="33">
        <v>14.91</v>
      </c>
      <c r="F344" s="31">
        <f t="shared" si="46"/>
        <v>19.04</v>
      </c>
      <c r="G344" s="18">
        <f t="shared" si="47"/>
        <v>2677.02</v>
      </c>
      <c r="I344" s="12">
        <v>9.32</v>
      </c>
      <c r="J344" s="12">
        <f t="shared" si="48"/>
        <v>6.74</v>
      </c>
      <c r="K344" s="12">
        <f t="shared" si="49"/>
        <v>14.91</v>
      </c>
    </row>
    <row r="345" spans="1:11" ht="11.25" customHeight="1">
      <c r="A345" s="51" t="s">
        <v>1342</v>
      </c>
      <c r="B345" s="11" t="s">
        <v>735</v>
      </c>
      <c r="C345" s="10" t="s">
        <v>29</v>
      </c>
      <c r="D345" s="38">
        <v>145.6</v>
      </c>
      <c r="E345" s="33">
        <v>21.16</v>
      </c>
      <c r="F345" s="31">
        <f t="shared" si="46"/>
        <v>27.02</v>
      </c>
      <c r="G345" s="18">
        <f t="shared" si="47"/>
        <v>3934.11</v>
      </c>
      <c r="I345" s="12">
        <v>13.22</v>
      </c>
      <c r="J345" s="12">
        <f t="shared" si="48"/>
        <v>9.56</v>
      </c>
      <c r="K345" s="12">
        <f t="shared" si="49"/>
        <v>21.16</v>
      </c>
    </row>
    <row r="346" spans="1:11" ht="11.25" customHeight="1">
      <c r="A346" s="51" t="s">
        <v>1343</v>
      </c>
      <c r="B346" s="11" t="s">
        <v>737</v>
      </c>
      <c r="C346" s="10" t="s">
        <v>29</v>
      </c>
      <c r="D346" s="38">
        <v>35.5</v>
      </c>
      <c r="E346" s="33">
        <v>28.97</v>
      </c>
      <c r="F346" s="31">
        <f t="shared" si="46"/>
        <v>36.99</v>
      </c>
      <c r="G346" s="18">
        <f t="shared" si="47"/>
        <v>1313.15</v>
      </c>
      <c r="I346" s="12">
        <v>18.11</v>
      </c>
      <c r="J346" s="12">
        <f t="shared" si="48"/>
        <v>13.09</v>
      </c>
      <c r="K346" s="12">
        <f t="shared" si="49"/>
        <v>28.97</v>
      </c>
    </row>
    <row r="347" spans="1:11" ht="11.25" customHeight="1">
      <c r="A347" s="51" t="s">
        <v>1344</v>
      </c>
      <c r="B347" s="11" t="s">
        <v>739</v>
      </c>
      <c r="C347" s="10" t="s">
        <v>29</v>
      </c>
      <c r="D347" s="38">
        <v>141.9</v>
      </c>
      <c r="E347" s="33">
        <v>54.9</v>
      </c>
      <c r="F347" s="31">
        <f t="shared" si="46"/>
        <v>70.11</v>
      </c>
      <c r="G347" s="18">
        <f t="shared" si="47"/>
        <v>9948.61</v>
      </c>
      <c r="I347" s="12">
        <v>34.31</v>
      </c>
      <c r="J347" s="12">
        <f t="shared" si="48"/>
        <v>24.81</v>
      </c>
      <c r="K347" s="12">
        <f t="shared" si="49"/>
        <v>54.9</v>
      </c>
    </row>
    <row r="348" spans="1:11" ht="11.25" customHeight="1">
      <c r="A348" s="26"/>
      <c r="B348" s="4" t="s">
        <v>740</v>
      </c>
      <c r="C348" s="14"/>
      <c r="D348" s="39"/>
      <c r="E348" s="33"/>
      <c r="F348" s="31"/>
      <c r="G348" s="18"/>
      <c r="I348" s="15" t="s">
        <v>68</v>
      </c>
      <c r="J348" s="12"/>
      <c r="K348" s="12"/>
    </row>
    <row r="349" spans="1:11" ht="11.25" customHeight="1">
      <c r="A349" s="51" t="s">
        <v>1345</v>
      </c>
      <c r="B349" s="11" t="s">
        <v>742</v>
      </c>
      <c r="C349" s="10" t="s">
        <v>29</v>
      </c>
      <c r="D349" s="38">
        <v>36.299999999999997</v>
      </c>
      <c r="E349" s="33">
        <v>95.07</v>
      </c>
      <c r="F349" s="31">
        <f t="shared" si="46"/>
        <v>121.4</v>
      </c>
      <c r="G349" s="18">
        <f t="shared" si="47"/>
        <v>4406.82</v>
      </c>
      <c r="I349" s="12">
        <v>59.42</v>
      </c>
      <c r="J349" s="12">
        <f t="shared" si="48"/>
        <v>42.96</v>
      </c>
      <c r="K349" s="12">
        <f t="shared" si="49"/>
        <v>95.07</v>
      </c>
    </row>
    <row r="350" spans="1:11" ht="11.25" customHeight="1">
      <c r="A350" s="51" t="s">
        <v>1346</v>
      </c>
      <c r="B350" s="11" t="s">
        <v>744</v>
      </c>
      <c r="C350" s="10" t="s">
        <v>29</v>
      </c>
      <c r="D350" s="38">
        <v>58</v>
      </c>
      <c r="E350" s="33">
        <v>124.65</v>
      </c>
      <c r="F350" s="31">
        <f t="shared" si="46"/>
        <v>159.18</v>
      </c>
      <c r="G350" s="18">
        <f t="shared" si="47"/>
        <v>9232.44</v>
      </c>
      <c r="I350" s="12">
        <v>77.91</v>
      </c>
      <c r="J350" s="12">
        <f t="shared" si="48"/>
        <v>56.33</v>
      </c>
      <c r="K350" s="12">
        <f t="shared" si="49"/>
        <v>124.65</v>
      </c>
    </row>
    <row r="351" spans="1:11" ht="11.25" customHeight="1">
      <c r="A351" s="51" t="s">
        <v>1347</v>
      </c>
      <c r="B351" s="11" t="s">
        <v>746</v>
      </c>
      <c r="C351" s="10" t="s">
        <v>29</v>
      </c>
      <c r="D351" s="38">
        <v>0.6</v>
      </c>
      <c r="E351" s="33">
        <v>155.35</v>
      </c>
      <c r="F351" s="31">
        <f t="shared" si="46"/>
        <v>198.38</v>
      </c>
      <c r="G351" s="18">
        <f t="shared" si="47"/>
        <v>119.03</v>
      </c>
      <c r="I351" s="12">
        <v>97.1</v>
      </c>
      <c r="J351" s="12">
        <f t="shared" si="48"/>
        <v>70.2</v>
      </c>
      <c r="K351" s="12">
        <f t="shared" si="49"/>
        <v>155.35</v>
      </c>
    </row>
    <row r="352" spans="1:11" ht="11.25" customHeight="1">
      <c r="A352" s="51" t="s">
        <v>1348</v>
      </c>
      <c r="B352" s="11" t="s">
        <v>748</v>
      </c>
      <c r="C352" s="10" t="s">
        <v>18</v>
      </c>
      <c r="D352" s="38">
        <v>21</v>
      </c>
      <c r="E352" s="33">
        <v>11.95</v>
      </c>
      <c r="F352" s="31">
        <f t="shared" si="46"/>
        <v>15.26</v>
      </c>
      <c r="G352" s="18">
        <f t="shared" si="47"/>
        <v>320.45999999999998</v>
      </c>
      <c r="I352" s="12">
        <v>7.47</v>
      </c>
      <c r="J352" s="12">
        <f t="shared" si="48"/>
        <v>5.4</v>
      </c>
      <c r="K352" s="12">
        <f t="shared" si="49"/>
        <v>11.95</v>
      </c>
    </row>
    <row r="353" spans="1:11" ht="11.25" customHeight="1">
      <c r="A353" s="51" t="s">
        <v>1349</v>
      </c>
      <c r="B353" s="11" t="s">
        <v>750</v>
      </c>
      <c r="C353" s="10" t="s">
        <v>18</v>
      </c>
      <c r="D353" s="38">
        <v>33</v>
      </c>
      <c r="E353" s="33">
        <v>11.95</v>
      </c>
      <c r="F353" s="31">
        <f t="shared" si="46"/>
        <v>15.26</v>
      </c>
      <c r="G353" s="18">
        <f t="shared" si="47"/>
        <v>503.58</v>
      </c>
      <c r="I353" s="12">
        <v>7.47</v>
      </c>
      <c r="J353" s="12">
        <f t="shared" si="48"/>
        <v>5.4</v>
      </c>
      <c r="K353" s="12">
        <f t="shared" si="49"/>
        <v>11.95</v>
      </c>
    </row>
    <row r="354" spans="1:11" ht="11.25" customHeight="1">
      <c r="A354" s="51" t="s">
        <v>1350</v>
      </c>
      <c r="B354" s="11" t="s">
        <v>752</v>
      </c>
      <c r="C354" s="10" t="s">
        <v>18</v>
      </c>
      <c r="D354" s="38">
        <v>40</v>
      </c>
      <c r="E354" s="33">
        <v>9.98</v>
      </c>
      <c r="F354" s="31">
        <f t="shared" si="46"/>
        <v>12.74</v>
      </c>
      <c r="G354" s="18">
        <f t="shared" si="47"/>
        <v>509.6</v>
      </c>
      <c r="I354" s="12">
        <v>6.24</v>
      </c>
      <c r="J354" s="12">
        <f t="shared" si="48"/>
        <v>4.51</v>
      </c>
      <c r="K354" s="12">
        <f t="shared" si="49"/>
        <v>9.98</v>
      </c>
    </row>
    <row r="355" spans="1:11" ht="11.25" customHeight="1">
      <c r="A355" s="26"/>
      <c r="B355" s="4" t="s">
        <v>753</v>
      </c>
      <c r="C355" s="14"/>
      <c r="D355" s="39"/>
      <c r="E355" s="33"/>
      <c r="F355" s="31"/>
      <c r="G355" s="18"/>
      <c r="I355" s="15" t="s">
        <v>68</v>
      </c>
      <c r="J355" s="12"/>
      <c r="K355" s="12"/>
    </row>
    <row r="356" spans="1:11" ht="11.25" customHeight="1">
      <c r="A356" s="51" t="s">
        <v>1351</v>
      </c>
      <c r="B356" s="11" t="s">
        <v>755</v>
      </c>
      <c r="C356" s="10" t="s">
        <v>18</v>
      </c>
      <c r="D356" s="38">
        <v>49</v>
      </c>
      <c r="E356" s="33">
        <v>27.59</v>
      </c>
      <c r="F356" s="31">
        <f t="shared" si="46"/>
        <v>35.229999999999997</v>
      </c>
      <c r="G356" s="18">
        <f t="shared" si="47"/>
        <v>1726.27</v>
      </c>
      <c r="I356" s="12">
        <v>17.25</v>
      </c>
      <c r="J356" s="12">
        <f t="shared" si="48"/>
        <v>12.47</v>
      </c>
      <c r="K356" s="12">
        <f t="shared" si="49"/>
        <v>27.59</v>
      </c>
    </row>
    <row r="357" spans="1:11" ht="11.25" customHeight="1">
      <c r="A357" s="51" t="s">
        <v>1352</v>
      </c>
      <c r="B357" s="11" t="s">
        <v>757</v>
      </c>
      <c r="C357" s="10" t="s">
        <v>18</v>
      </c>
      <c r="D357" s="38">
        <v>11</v>
      </c>
      <c r="E357" s="33">
        <v>49.64</v>
      </c>
      <c r="F357" s="31">
        <f t="shared" si="46"/>
        <v>63.39</v>
      </c>
      <c r="G357" s="18">
        <f t="shared" si="47"/>
        <v>697.29</v>
      </c>
      <c r="I357" s="12">
        <v>31.03</v>
      </c>
      <c r="J357" s="12">
        <f t="shared" si="48"/>
        <v>22.43</v>
      </c>
      <c r="K357" s="12">
        <f t="shared" si="49"/>
        <v>49.64</v>
      </c>
    </row>
    <row r="358" spans="1:11" ht="11.25" customHeight="1">
      <c r="A358" s="51" t="s">
        <v>1353</v>
      </c>
      <c r="B358" s="11" t="s">
        <v>759</v>
      </c>
      <c r="C358" s="10" t="s">
        <v>18</v>
      </c>
      <c r="D358" s="38">
        <v>1</v>
      </c>
      <c r="E358" s="33">
        <v>22.04</v>
      </c>
      <c r="F358" s="31">
        <f t="shared" si="46"/>
        <v>28.15</v>
      </c>
      <c r="G358" s="18">
        <f t="shared" si="47"/>
        <v>28.15</v>
      </c>
      <c r="I358" s="12">
        <v>13.77</v>
      </c>
      <c r="J358" s="12">
        <f t="shared" si="48"/>
        <v>9.9600000000000009</v>
      </c>
      <c r="K358" s="12">
        <f t="shared" si="49"/>
        <v>22.04</v>
      </c>
    </row>
    <row r="359" spans="1:11" ht="11.25" customHeight="1">
      <c r="A359" s="51" t="s">
        <v>1354</v>
      </c>
      <c r="B359" s="11" t="s">
        <v>761</v>
      </c>
      <c r="C359" s="10" t="s">
        <v>18</v>
      </c>
      <c r="D359" s="38">
        <v>39</v>
      </c>
      <c r="E359" s="33">
        <v>73.91</v>
      </c>
      <c r="F359" s="31">
        <f t="shared" si="46"/>
        <v>94.38</v>
      </c>
      <c r="G359" s="18">
        <f t="shared" si="47"/>
        <v>3680.82</v>
      </c>
      <c r="I359" s="12">
        <v>46.2</v>
      </c>
      <c r="J359" s="12">
        <f t="shared" si="48"/>
        <v>33.4</v>
      </c>
      <c r="K359" s="12">
        <f t="shared" si="49"/>
        <v>73.91</v>
      </c>
    </row>
    <row r="360" spans="1:11" ht="11.25" customHeight="1">
      <c r="A360" s="51" t="s">
        <v>1355</v>
      </c>
      <c r="B360" s="11" t="s">
        <v>763</v>
      </c>
      <c r="C360" s="10" t="s">
        <v>18</v>
      </c>
      <c r="D360" s="38">
        <v>62</v>
      </c>
      <c r="E360" s="33">
        <v>161.44999999999999</v>
      </c>
      <c r="F360" s="31">
        <f t="shared" si="46"/>
        <v>206.17</v>
      </c>
      <c r="G360" s="18">
        <f t="shared" si="47"/>
        <v>12782.54</v>
      </c>
      <c r="I360" s="12">
        <v>100.91</v>
      </c>
      <c r="J360" s="12">
        <f t="shared" si="48"/>
        <v>72.959999999999994</v>
      </c>
      <c r="K360" s="12">
        <f t="shared" si="49"/>
        <v>161.44999999999999</v>
      </c>
    </row>
    <row r="361" spans="1:11" ht="11.25" customHeight="1">
      <c r="A361" s="51" t="s">
        <v>1356</v>
      </c>
      <c r="B361" s="11" t="s">
        <v>765</v>
      </c>
      <c r="C361" s="10" t="s">
        <v>18</v>
      </c>
      <c r="D361" s="38">
        <v>11</v>
      </c>
      <c r="E361" s="33">
        <v>141.69</v>
      </c>
      <c r="F361" s="31">
        <f t="shared" si="46"/>
        <v>180.94</v>
      </c>
      <c r="G361" s="18">
        <f t="shared" si="47"/>
        <v>1990.34</v>
      </c>
      <c r="I361" s="12">
        <v>88.56</v>
      </c>
      <c r="J361" s="12">
        <f t="shared" si="48"/>
        <v>64.03</v>
      </c>
      <c r="K361" s="12">
        <f t="shared" si="49"/>
        <v>141.69</v>
      </c>
    </row>
    <row r="362" spans="1:11" ht="11.25" customHeight="1">
      <c r="A362" s="51" t="s">
        <v>1357</v>
      </c>
      <c r="B362" s="11" t="s">
        <v>767</v>
      </c>
      <c r="C362" s="10" t="s">
        <v>18</v>
      </c>
      <c r="D362" s="38">
        <v>26</v>
      </c>
      <c r="E362" s="33">
        <v>81.7</v>
      </c>
      <c r="F362" s="31">
        <f t="shared" si="46"/>
        <v>104.33</v>
      </c>
      <c r="G362" s="18">
        <f t="shared" si="47"/>
        <v>2712.58</v>
      </c>
      <c r="I362" s="12">
        <v>51.07</v>
      </c>
      <c r="J362" s="12">
        <f t="shared" si="48"/>
        <v>36.92</v>
      </c>
      <c r="K362" s="12">
        <f t="shared" si="49"/>
        <v>81.7</v>
      </c>
    </row>
    <row r="363" spans="1:11" ht="11.25" customHeight="1">
      <c r="A363" s="51" t="s">
        <v>1358</v>
      </c>
      <c r="B363" s="11" t="s">
        <v>769</v>
      </c>
      <c r="C363" s="10" t="s">
        <v>18</v>
      </c>
      <c r="D363" s="38">
        <v>9</v>
      </c>
      <c r="E363" s="33">
        <v>320.89</v>
      </c>
      <c r="F363" s="31">
        <f t="shared" si="46"/>
        <v>409.78</v>
      </c>
      <c r="G363" s="18">
        <f t="shared" si="47"/>
        <v>3688.02</v>
      </c>
      <c r="I363" s="12">
        <v>200.57</v>
      </c>
      <c r="J363" s="12">
        <f t="shared" si="48"/>
        <v>145.01</v>
      </c>
      <c r="K363" s="12">
        <f t="shared" si="49"/>
        <v>320.89</v>
      </c>
    </row>
    <row r="364" spans="1:11" ht="11.25" customHeight="1">
      <c r="A364" s="51" t="s">
        <v>1359</v>
      </c>
      <c r="B364" s="11" t="s">
        <v>771</v>
      </c>
      <c r="C364" s="10" t="s">
        <v>18</v>
      </c>
      <c r="D364" s="38">
        <v>5</v>
      </c>
      <c r="E364" s="33">
        <v>932.16</v>
      </c>
      <c r="F364" s="31">
        <f t="shared" si="46"/>
        <v>1190.3699999999999</v>
      </c>
      <c r="G364" s="18">
        <f t="shared" si="47"/>
        <v>5951.85</v>
      </c>
      <c r="I364" s="12">
        <v>582.63</v>
      </c>
      <c r="J364" s="12">
        <f t="shared" si="48"/>
        <v>421.24</v>
      </c>
      <c r="K364" s="12">
        <f t="shared" si="49"/>
        <v>932.16</v>
      </c>
    </row>
    <row r="365" spans="1:11" ht="11.25" customHeight="1">
      <c r="A365" s="51" t="s">
        <v>1360</v>
      </c>
      <c r="B365" s="11" t="s">
        <v>773</v>
      </c>
      <c r="C365" s="10" t="s">
        <v>18</v>
      </c>
      <c r="D365" s="38">
        <v>8</v>
      </c>
      <c r="E365" s="33">
        <v>81.239999999999995</v>
      </c>
      <c r="F365" s="31">
        <f t="shared" si="46"/>
        <v>103.74</v>
      </c>
      <c r="G365" s="18">
        <f t="shared" si="47"/>
        <v>829.92</v>
      </c>
      <c r="I365" s="12">
        <v>50.77</v>
      </c>
      <c r="J365" s="12">
        <f t="shared" si="48"/>
        <v>36.71</v>
      </c>
      <c r="K365" s="12">
        <f t="shared" si="49"/>
        <v>81.239999999999995</v>
      </c>
    </row>
    <row r="366" spans="1:11" ht="11.1" customHeight="1">
      <c r="A366" s="26"/>
      <c r="B366" s="14"/>
      <c r="C366" s="14"/>
      <c r="D366" s="39"/>
      <c r="E366" s="32"/>
      <c r="F366" s="32"/>
      <c r="G366" s="26"/>
      <c r="I366" s="14"/>
      <c r="J366" s="12"/>
      <c r="K366" s="12"/>
    </row>
    <row r="367" spans="1:11" ht="12.75" customHeight="1">
      <c r="A367" s="52">
        <v>15</v>
      </c>
      <c r="B367" s="8" t="s">
        <v>775</v>
      </c>
      <c r="C367" s="9"/>
      <c r="D367" s="30"/>
      <c r="E367" s="30"/>
      <c r="F367" s="30"/>
      <c r="G367" s="46">
        <f>SUM(G368:G371)</f>
        <v>1892.3000000000002</v>
      </c>
      <c r="I367" s="9"/>
      <c r="J367" s="12"/>
      <c r="K367" s="12"/>
    </row>
    <row r="368" spans="1:11" ht="11.25" customHeight="1">
      <c r="A368" s="51" t="s">
        <v>1156</v>
      </c>
      <c r="B368" s="11" t="s">
        <v>777</v>
      </c>
      <c r="C368" s="10" t="s">
        <v>29</v>
      </c>
      <c r="D368" s="38">
        <v>95</v>
      </c>
      <c r="E368" s="33">
        <v>6.09</v>
      </c>
      <c r="F368" s="31">
        <f t="shared" ref="F368:F371" si="50">ROUND(E368+(E368*$J$3),2)</f>
        <v>7.78</v>
      </c>
      <c r="G368" s="18">
        <f t="shared" ref="G368:G371" si="51">ROUND(F368*D368,2)</f>
        <v>739.1</v>
      </c>
      <c r="I368" s="12">
        <v>3.81</v>
      </c>
      <c r="J368" s="12">
        <f t="shared" si="48"/>
        <v>2.75</v>
      </c>
      <c r="K368" s="12">
        <f t="shared" si="49"/>
        <v>6.09</v>
      </c>
    </row>
    <row r="369" spans="1:11" ht="11.25" customHeight="1">
      <c r="A369" s="51" t="s">
        <v>1157</v>
      </c>
      <c r="B369" s="11" t="s">
        <v>779</v>
      </c>
      <c r="C369" s="10" t="s">
        <v>18</v>
      </c>
      <c r="D369" s="38">
        <v>18</v>
      </c>
      <c r="E369" s="33">
        <v>6.4</v>
      </c>
      <c r="F369" s="31">
        <f t="shared" si="50"/>
        <v>8.17</v>
      </c>
      <c r="G369" s="18">
        <f t="shared" si="51"/>
        <v>147.06</v>
      </c>
      <c r="I369" s="12">
        <v>4</v>
      </c>
      <c r="J369" s="12">
        <f t="shared" si="48"/>
        <v>2.89</v>
      </c>
      <c r="K369" s="12">
        <f t="shared" si="49"/>
        <v>6.4</v>
      </c>
    </row>
    <row r="370" spans="1:11" ht="11.25" customHeight="1">
      <c r="A370" s="51" t="s">
        <v>1158</v>
      </c>
      <c r="B370" s="11" t="s">
        <v>781</v>
      </c>
      <c r="C370" s="10" t="s">
        <v>18</v>
      </c>
      <c r="D370" s="38">
        <v>22</v>
      </c>
      <c r="E370" s="33">
        <v>5.89</v>
      </c>
      <c r="F370" s="31">
        <f t="shared" si="50"/>
        <v>7.52</v>
      </c>
      <c r="G370" s="18">
        <f t="shared" si="51"/>
        <v>165.44</v>
      </c>
      <c r="I370" s="12">
        <v>3.68</v>
      </c>
      <c r="J370" s="12">
        <f t="shared" si="48"/>
        <v>2.66</v>
      </c>
      <c r="K370" s="12">
        <f t="shared" si="49"/>
        <v>5.89</v>
      </c>
    </row>
    <row r="371" spans="1:11" ht="11.25" customHeight="1">
      <c r="A371" s="51" t="s">
        <v>1159</v>
      </c>
      <c r="B371" s="11" t="s">
        <v>783</v>
      </c>
      <c r="C371" s="10" t="s">
        <v>18</v>
      </c>
      <c r="D371" s="38">
        <v>5</v>
      </c>
      <c r="E371" s="33">
        <v>131.66999999999999</v>
      </c>
      <c r="F371" s="31">
        <f t="shared" si="50"/>
        <v>168.14</v>
      </c>
      <c r="G371" s="18">
        <f t="shared" si="51"/>
        <v>840.7</v>
      </c>
      <c r="I371" s="12">
        <v>82.29</v>
      </c>
      <c r="J371" s="12">
        <f t="shared" si="48"/>
        <v>59.5</v>
      </c>
      <c r="K371" s="12">
        <f t="shared" si="49"/>
        <v>131.66999999999999</v>
      </c>
    </row>
    <row r="372" spans="1:11" ht="11.1" customHeight="1">
      <c r="A372" s="26"/>
      <c r="B372" s="14"/>
      <c r="C372" s="14"/>
      <c r="D372" s="39"/>
      <c r="E372" s="32"/>
      <c r="F372" s="32"/>
      <c r="G372" s="26"/>
      <c r="I372" s="14"/>
      <c r="J372" s="12"/>
      <c r="K372" s="12"/>
    </row>
    <row r="373" spans="1:11" ht="12.75" customHeight="1">
      <c r="A373" s="52">
        <v>16</v>
      </c>
      <c r="B373" s="8" t="s">
        <v>785</v>
      </c>
      <c r="C373" s="9"/>
      <c r="D373" s="30"/>
      <c r="E373" s="30"/>
      <c r="F373" s="30"/>
      <c r="G373" s="46">
        <f>SUM(G374:G402)</f>
        <v>56541.639999999992</v>
      </c>
      <c r="I373" s="9"/>
      <c r="J373" s="12"/>
      <c r="K373" s="12"/>
    </row>
    <row r="374" spans="1:11" ht="11.25" customHeight="1">
      <c r="A374" s="26"/>
      <c r="B374" s="4" t="s">
        <v>786</v>
      </c>
      <c r="C374" s="14"/>
      <c r="D374" s="39"/>
      <c r="E374" s="32"/>
      <c r="F374" s="32"/>
      <c r="G374" s="26"/>
      <c r="I374" s="14"/>
      <c r="J374" s="12"/>
      <c r="K374" s="12"/>
    </row>
    <row r="375" spans="1:11" ht="11.25" customHeight="1">
      <c r="A375" s="51" t="s">
        <v>1160</v>
      </c>
      <c r="B375" s="11" t="s">
        <v>788</v>
      </c>
      <c r="C375" s="10" t="s">
        <v>18</v>
      </c>
      <c r="D375" s="38">
        <v>2</v>
      </c>
      <c r="E375" s="33">
        <v>979.89</v>
      </c>
      <c r="F375" s="31">
        <f t="shared" ref="F375:F402" si="52">ROUND(E375+(E375*$J$3),2)</f>
        <v>1251.32</v>
      </c>
      <c r="G375" s="18">
        <f t="shared" ref="G375:G402" si="53">ROUND(F375*D375,2)</f>
        <v>2502.64</v>
      </c>
      <c r="I375" s="12">
        <v>612.46</v>
      </c>
      <c r="J375" s="12">
        <f t="shared" si="48"/>
        <v>442.81</v>
      </c>
      <c r="K375" s="12">
        <f t="shared" si="49"/>
        <v>979.89</v>
      </c>
    </row>
    <row r="376" spans="1:11" ht="11.25" customHeight="1">
      <c r="A376" s="51" t="s">
        <v>1361</v>
      </c>
      <c r="B376" s="11" t="s">
        <v>790</v>
      </c>
      <c r="C376" s="10" t="s">
        <v>18</v>
      </c>
      <c r="D376" s="38">
        <v>1</v>
      </c>
      <c r="E376" s="33">
        <v>1928.79</v>
      </c>
      <c r="F376" s="31">
        <f t="shared" si="52"/>
        <v>2463.06</v>
      </c>
      <c r="G376" s="18">
        <f t="shared" si="53"/>
        <v>2463.06</v>
      </c>
      <c r="I376" s="13">
        <v>1205.55</v>
      </c>
      <c r="J376" s="12">
        <f t="shared" si="48"/>
        <v>871.61</v>
      </c>
      <c r="K376" s="12">
        <f t="shared" si="49"/>
        <v>1928.79</v>
      </c>
    </row>
    <row r="377" spans="1:11" ht="11.25" customHeight="1">
      <c r="A377" s="51" t="s">
        <v>1362</v>
      </c>
      <c r="B377" s="11" t="s">
        <v>792</v>
      </c>
      <c r="C377" s="10" t="s">
        <v>18</v>
      </c>
      <c r="D377" s="38">
        <v>2</v>
      </c>
      <c r="E377" s="33">
        <v>82.39</v>
      </c>
      <c r="F377" s="31">
        <f t="shared" si="52"/>
        <v>105.21</v>
      </c>
      <c r="G377" s="18">
        <f t="shared" si="53"/>
        <v>210.42</v>
      </c>
      <c r="I377" s="12">
        <v>51.49</v>
      </c>
      <c r="J377" s="12">
        <f t="shared" ref="J377:J388" si="54">ROUND(I377-(I377*$J$3),2)</f>
        <v>37.229999999999997</v>
      </c>
      <c r="K377" s="12">
        <f t="shared" si="49"/>
        <v>82.39</v>
      </c>
    </row>
    <row r="378" spans="1:11" ht="11.25" customHeight="1">
      <c r="A378" s="51" t="s">
        <v>1363</v>
      </c>
      <c r="B378" s="11" t="s">
        <v>794</v>
      </c>
      <c r="C378" s="10" t="s">
        <v>18</v>
      </c>
      <c r="D378" s="38">
        <v>1</v>
      </c>
      <c r="E378" s="33">
        <v>82.39</v>
      </c>
      <c r="F378" s="31">
        <f t="shared" si="52"/>
        <v>105.21</v>
      </c>
      <c r="G378" s="18">
        <f t="shared" si="53"/>
        <v>105.21</v>
      </c>
      <c r="I378" s="12">
        <v>51.49</v>
      </c>
      <c r="J378" s="12">
        <f t="shared" si="54"/>
        <v>37.229999999999997</v>
      </c>
      <c r="K378" s="12">
        <f t="shared" si="49"/>
        <v>82.39</v>
      </c>
    </row>
    <row r="379" spans="1:11" ht="11.25" customHeight="1">
      <c r="A379" s="51" t="s">
        <v>1364</v>
      </c>
      <c r="B379" s="11" t="s">
        <v>796</v>
      </c>
      <c r="C379" s="10" t="s">
        <v>18</v>
      </c>
      <c r="D379" s="38">
        <v>2</v>
      </c>
      <c r="E379" s="33">
        <v>82.39</v>
      </c>
      <c r="F379" s="31">
        <f t="shared" si="52"/>
        <v>105.21</v>
      </c>
      <c r="G379" s="18">
        <f t="shared" si="53"/>
        <v>210.42</v>
      </c>
      <c r="I379" s="12">
        <v>51.49</v>
      </c>
      <c r="J379" s="12">
        <f t="shared" si="54"/>
        <v>37.229999999999997</v>
      </c>
      <c r="K379" s="12">
        <f t="shared" si="49"/>
        <v>82.39</v>
      </c>
    </row>
    <row r="380" spans="1:11" ht="11.25" customHeight="1">
      <c r="A380" s="51" t="s">
        <v>1365</v>
      </c>
      <c r="B380" s="11" t="s">
        <v>798</v>
      </c>
      <c r="C380" s="10" t="s">
        <v>18</v>
      </c>
      <c r="D380" s="38">
        <v>1</v>
      </c>
      <c r="E380" s="33">
        <v>82.39</v>
      </c>
      <c r="F380" s="31">
        <f t="shared" si="52"/>
        <v>105.21</v>
      </c>
      <c r="G380" s="18">
        <f t="shared" si="53"/>
        <v>105.21</v>
      </c>
      <c r="I380" s="12">
        <v>51.49</v>
      </c>
      <c r="J380" s="12">
        <f t="shared" si="54"/>
        <v>37.229999999999997</v>
      </c>
      <c r="K380" s="12">
        <f t="shared" si="49"/>
        <v>82.39</v>
      </c>
    </row>
    <row r="381" spans="1:11" ht="11.25" customHeight="1">
      <c r="A381" s="51" t="s">
        <v>1366</v>
      </c>
      <c r="B381" s="11" t="s">
        <v>800</v>
      </c>
      <c r="C381" s="10" t="s">
        <v>18</v>
      </c>
      <c r="D381" s="38">
        <v>1</v>
      </c>
      <c r="E381" s="33">
        <v>51.1</v>
      </c>
      <c r="F381" s="31">
        <f t="shared" si="52"/>
        <v>65.25</v>
      </c>
      <c r="G381" s="18">
        <f t="shared" si="53"/>
        <v>65.25</v>
      </c>
      <c r="I381" s="12">
        <v>31.93</v>
      </c>
      <c r="J381" s="12">
        <f t="shared" si="54"/>
        <v>23.09</v>
      </c>
      <c r="K381" s="12">
        <f t="shared" si="49"/>
        <v>51.1</v>
      </c>
    </row>
    <row r="382" spans="1:11" ht="11.25" customHeight="1">
      <c r="A382" s="51" t="s">
        <v>1367</v>
      </c>
      <c r="B382" s="11" t="s">
        <v>802</v>
      </c>
      <c r="C382" s="10" t="s">
        <v>18</v>
      </c>
      <c r="D382" s="38">
        <v>2</v>
      </c>
      <c r="E382" s="33">
        <v>81.63</v>
      </c>
      <c r="F382" s="31">
        <f t="shared" si="52"/>
        <v>104.24</v>
      </c>
      <c r="G382" s="18">
        <f t="shared" si="53"/>
        <v>208.48</v>
      </c>
      <c r="I382" s="12">
        <v>51.02</v>
      </c>
      <c r="J382" s="12">
        <f t="shared" si="54"/>
        <v>36.89</v>
      </c>
      <c r="K382" s="12">
        <f t="shared" si="49"/>
        <v>81.63</v>
      </c>
    </row>
    <row r="383" spans="1:11" ht="11.25" customHeight="1">
      <c r="A383" s="51" t="s">
        <v>1368</v>
      </c>
      <c r="B383" s="11" t="s">
        <v>804</v>
      </c>
      <c r="C383" s="10" t="s">
        <v>18</v>
      </c>
      <c r="D383" s="38">
        <v>2</v>
      </c>
      <c r="E383" s="33">
        <v>115.14</v>
      </c>
      <c r="F383" s="31">
        <f t="shared" si="52"/>
        <v>147.03</v>
      </c>
      <c r="G383" s="18">
        <f t="shared" si="53"/>
        <v>294.06</v>
      </c>
      <c r="I383" s="12">
        <v>71.959999999999994</v>
      </c>
      <c r="J383" s="12">
        <f t="shared" si="54"/>
        <v>52.03</v>
      </c>
      <c r="K383" s="12">
        <f t="shared" si="49"/>
        <v>115.14</v>
      </c>
    </row>
    <row r="384" spans="1:11" ht="11.25" customHeight="1">
      <c r="A384" s="51" t="s">
        <v>1369</v>
      </c>
      <c r="B384" s="11" t="s">
        <v>806</v>
      </c>
      <c r="C384" s="10" t="s">
        <v>18</v>
      </c>
      <c r="D384" s="38">
        <v>1</v>
      </c>
      <c r="E384" s="33">
        <v>767.41</v>
      </c>
      <c r="F384" s="31">
        <f t="shared" si="52"/>
        <v>979.98</v>
      </c>
      <c r="G384" s="18">
        <f t="shared" si="53"/>
        <v>979.98</v>
      </c>
      <c r="I384" s="12">
        <v>479.65</v>
      </c>
      <c r="J384" s="12">
        <f t="shared" si="54"/>
        <v>346.79</v>
      </c>
      <c r="K384" s="12">
        <f t="shared" si="49"/>
        <v>767.41</v>
      </c>
    </row>
    <row r="385" spans="1:11" ht="11.25" customHeight="1">
      <c r="A385" s="51" t="s">
        <v>1370</v>
      </c>
      <c r="B385" s="11" t="s">
        <v>808</v>
      </c>
      <c r="C385" s="10" t="s">
        <v>18</v>
      </c>
      <c r="D385" s="38">
        <v>1</v>
      </c>
      <c r="E385" s="33">
        <v>815.19</v>
      </c>
      <c r="F385" s="31">
        <f t="shared" si="52"/>
        <v>1041</v>
      </c>
      <c r="G385" s="18">
        <f t="shared" si="53"/>
        <v>1041</v>
      </c>
      <c r="I385" s="12">
        <v>509.52</v>
      </c>
      <c r="J385" s="12">
        <f t="shared" si="54"/>
        <v>368.38</v>
      </c>
      <c r="K385" s="12">
        <f t="shared" si="49"/>
        <v>815.19</v>
      </c>
    </row>
    <row r="386" spans="1:11" ht="11.25" customHeight="1">
      <c r="A386" s="26"/>
      <c r="B386" s="4" t="s">
        <v>809</v>
      </c>
      <c r="C386" s="14"/>
      <c r="D386" s="39"/>
      <c r="E386" s="33"/>
      <c r="F386" s="31"/>
      <c r="G386" s="18"/>
      <c r="I386" s="15" t="s">
        <v>68</v>
      </c>
      <c r="J386" s="12"/>
      <c r="K386" s="12"/>
    </row>
    <row r="387" spans="1:11" ht="11.25" customHeight="1">
      <c r="A387" s="51" t="s">
        <v>1371</v>
      </c>
      <c r="B387" s="11" t="s">
        <v>811</v>
      </c>
      <c r="C387" s="10" t="s">
        <v>29</v>
      </c>
      <c r="D387" s="38">
        <v>980.3</v>
      </c>
      <c r="E387" s="33">
        <v>15.69</v>
      </c>
      <c r="F387" s="31">
        <f t="shared" si="52"/>
        <v>20.04</v>
      </c>
      <c r="G387" s="18">
        <f t="shared" si="53"/>
        <v>19645.21</v>
      </c>
      <c r="I387" s="12">
        <v>9.81</v>
      </c>
      <c r="J387" s="12">
        <f t="shared" si="54"/>
        <v>7.09</v>
      </c>
      <c r="K387" s="12">
        <f t="shared" si="49"/>
        <v>15.69</v>
      </c>
    </row>
    <row r="388" spans="1:11" ht="11.25" customHeight="1">
      <c r="A388" s="51" t="s">
        <v>1372</v>
      </c>
      <c r="B388" s="11" t="s">
        <v>813</v>
      </c>
      <c r="C388" s="10" t="s">
        <v>29</v>
      </c>
      <c r="D388" s="38">
        <v>242</v>
      </c>
      <c r="E388" s="33">
        <v>13.79</v>
      </c>
      <c r="F388" s="31">
        <f t="shared" si="52"/>
        <v>17.61</v>
      </c>
      <c r="G388" s="18">
        <f t="shared" si="53"/>
        <v>4261.62</v>
      </c>
      <c r="I388" s="12">
        <v>8.61</v>
      </c>
      <c r="J388" s="12">
        <f t="shared" si="54"/>
        <v>6.23</v>
      </c>
      <c r="K388" s="12">
        <f t="shared" si="49"/>
        <v>13.79</v>
      </c>
    </row>
    <row r="389" spans="1:11" ht="11.25" customHeight="1">
      <c r="A389" s="26"/>
      <c r="B389" s="4" t="s">
        <v>814</v>
      </c>
      <c r="C389" s="14"/>
      <c r="D389" s="39"/>
      <c r="E389" s="33"/>
      <c r="F389" s="31"/>
      <c r="G389" s="18"/>
      <c r="I389" s="15" t="s">
        <v>68</v>
      </c>
      <c r="J389" s="12"/>
      <c r="K389" s="12"/>
    </row>
    <row r="390" spans="1:11" ht="11.25" customHeight="1">
      <c r="A390" s="51" t="s">
        <v>1373</v>
      </c>
      <c r="B390" s="11" t="s">
        <v>816</v>
      </c>
      <c r="C390" s="10" t="s">
        <v>18</v>
      </c>
      <c r="D390" s="38">
        <v>19</v>
      </c>
      <c r="E390" s="33">
        <v>53.49</v>
      </c>
      <c r="F390" s="31">
        <f t="shared" si="52"/>
        <v>68.31</v>
      </c>
      <c r="G390" s="18">
        <f t="shared" si="53"/>
        <v>1297.8900000000001</v>
      </c>
      <c r="I390" s="12">
        <v>33.43</v>
      </c>
      <c r="J390" s="12">
        <f t="shared" ref="J390:J405" si="55">ROUND(I390-(I390*$J$3),2)</f>
        <v>24.17</v>
      </c>
      <c r="K390" s="12">
        <f t="shared" ref="K390:K436" si="56">ROUND(J390+(J390*$K$3),2)</f>
        <v>53.49</v>
      </c>
    </row>
    <row r="391" spans="1:11" ht="11.25" customHeight="1">
      <c r="A391" s="26"/>
      <c r="B391" s="4" t="s">
        <v>817</v>
      </c>
      <c r="C391" s="14"/>
      <c r="D391" s="39"/>
      <c r="E391" s="33"/>
      <c r="F391" s="31"/>
      <c r="G391" s="18"/>
      <c r="I391" s="15" t="s">
        <v>68</v>
      </c>
      <c r="J391" s="12"/>
      <c r="K391" s="12"/>
    </row>
    <row r="392" spans="1:11" ht="11.25" customHeight="1">
      <c r="A392" s="51" t="s">
        <v>1374</v>
      </c>
      <c r="B392" s="11" t="s">
        <v>819</v>
      </c>
      <c r="C392" s="10" t="s">
        <v>18</v>
      </c>
      <c r="D392" s="38">
        <v>19</v>
      </c>
      <c r="E392" s="33">
        <v>79.73</v>
      </c>
      <c r="F392" s="31">
        <f t="shared" si="52"/>
        <v>101.82</v>
      </c>
      <c r="G392" s="18">
        <f t="shared" si="53"/>
        <v>1934.58</v>
      </c>
      <c r="I392" s="12">
        <v>49.83</v>
      </c>
      <c r="J392" s="12">
        <f t="shared" si="55"/>
        <v>36.03</v>
      </c>
      <c r="K392" s="12">
        <f t="shared" si="56"/>
        <v>79.73</v>
      </c>
    </row>
    <row r="393" spans="1:11" ht="11.25" customHeight="1">
      <c r="A393" s="51" t="s">
        <v>1375</v>
      </c>
      <c r="B393" s="11" t="s">
        <v>821</v>
      </c>
      <c r="C393" s="10" t="s">
        <v>18</v>
      </c>
      <c r="D393" s="38">
        <v>8</v>
      </c>
      <c r="E393" s="33">
        <v>27</v>
      </c>
      <c r="F393" s="31">
        <f t="shared" si="52"/>
        <v>34.479999999999997</v>
      </c>
      <c r="G393" s="18">
        <f t="shared" si="53"/>
        <v>275.83999999999997</v>
      </c>
      <c r="I393" s="12">
        <v>16.87</v>
      </c>
      <c r="J393" s="12">
        <f t="shared" si="55"/>
        <v>12.2</v>
      </c>
      <c r="K393" s="12">
        <f t="shared" si="56"/>
        <v>27</v>
      </c>
    </row>
    <row r="394" spans="1:11" ht="11.25" customHeight="1">
      <c r="A394" s="51" t="s">
        <v>1376</v>
      </c>
      <c r="B394" s="11" t="s">
        <v>823</v>
      </c>
      <c r="C394" s="10" t="s">
        <v>18</v>
      </c>
      <c r="D394" s="38">
        <v>1</v>
      </c>
      <c r="E394" s="33">
        <v>3677.38</v>
      </c>
      <c r="F394" s="31">
        <f t="shared" si="52"/>
        <v>4696.01</v>
      </c>
      <c r="G394" s="18">
        <f t="shared" si="53"/>
        <v>4696.01</v>
      </c>
      <c r="I394" s="13">
        <v>2298.4699999999998</v>
      </c>
      <c r="J394" s="12">
        <f t="shared" si="55"/>
        <v>1661.79</v>
      </c>
      <c r="K394" s="12">
        <f t="shared" si="56"/>
        <v>3677.38</v>
      </c>
    </row>
    <row r="395" spans="1:11" ht="11.25" customHeight="1">
      <c r="A395" s="26"/>
      <c r="B395" s="4" t="s">
        <v>824</v>
      </c>
      <c r="C395" s="14"/>
      <c r="D395" s="39"/>
      <c r="E395" s="33"/>
      <c r="F395" s="31"/>
      <c r="G395" s="18"/>
      <c r="I395" s="15" t="s">
        <v>68</v>
      </c>
      <c r="J395" s="12"/>
      <c r="K395" s="12"/>
    </row>
    <row r="396" spans="1:11" ht="11.25" customHeight="1">
      <c r="A396" s="51" t="s">
        <v>1377</v>
      </c>
      <c r="B396" s="11" t="s">
        <v>826</v>
      </c>
      <c r="C396" s="10" t="s">
        <v>18</v>
      </c>
      <c r="D396" s="38">
        <v>2</v>
      </c>
      <c r="E396" s="33">
        <v>240.32</v>
      </c>
      <c r="F396" s="31">
        <f t="shared" si="52"/>
        <v>306.89</v>
      </c>
      <c r="G396" s="18">
        <f t="shared" si="53"/>
        <v>613.78</v>
      </c>
      <c r="I396" s="12">
        <v>150.21</v>
      </c>
      <c r="J396" s="12">
        <f t="shared" si="55"/>
        <v>108.6</v>
      </c>
      <c r="K396" s="12">
        <f t="shared" si="56"/>
        <v>240.32</v>
      </c>
    </row>
    <row r="397" spans="1:11" ht="11.25" customHeight="1">
      <c r="A397" s="51" t="s">
        <v>1378</v>
      </c>
      <c r="B397" s="11" t="s">
        <v>828</v>
      </c>
      <c r="C397" s="10" t="s">
        <v>18</v>
      </c>
      <c r="D397" s="38">
        <v>41</v>
      </c>
      <c r="E397" s="33">
        <v>12.08</v>
      </c>
      <c r="F397" s="31">
        <f t="shared" si="52"/>
        <v>15.43</v>
      </c>
      <c r="G397" s="18">
        <f t="shared" si="53"/>
        <v>632.63</v>
      </c>
      <c r="I397" s="12">
        <v>7.55</v>
      </c>
      <c r="J397" s="12">
        <f t="shared" si="55"/>
        <v>5.46</v>
      </c>
      <c r="K397" s="12">
        <f t="shared" si="56"/>
        <v>12.08</v>
      </c>
    </row>
    <row r="398" spans="1:11" ht="11.25" customHeight="1">
      <c r="A398" s="26"/>
      <c r="B398" s="4" t="s">
        <v>707</v>
      </c>
      <c r="C398" s="14"/>
      <c r="D398" s="39"/>
      <c r="E398" s="33"/>
      <c r="F398" s="31"/>
      <c r="G398" s="18"/>
      <c r="I398" s="15" t="s">
        <v>68</v>
      </c>
      <c r="J398" s="12"/>
      <c r="K398" s="12"/>
    </row>
    <row r="399" spans="1:11" ht="11.25" customHeight="1">
      <c r="A399" s="51" t="s">
        <v>1379</v>
      </c>
      <c r="B399" s="11" t="s">
        <v>830</v>
      </c>
      <c r="C399" s="10" t="s">
        <v>29</v>
      </c>
      <c r="D399" s="38">
        <v>1.3</v>
      </c>
      <c r="E399" s="33">
        <v>11.66</v>
      </c>
      <c r="F399" s="31">
        <f t="shared" si="52"/>
        <v>14.89</v>
      </c>
      <c r="G399" s="18">
        <f t="shared" si="53"/>
        <v>19.36</v>
      </c>
      <c r="I399" s="12">
        <v>7.29</v>
      </c>
      <c r="J399" s="12">
        <f t="shared" si="55"/>
        <v>5.27</v>
      </c>
      <c r="K399" s="12">
        <f t="shared" si="56"/>
        <v>11.66</v>
      </c>
    </row>
    <row r="400" spans="1:11" ht="11.25" customHeight="1">
      <c r="A400" s="51" t="s">
        <v>1380</v>
      </c>
      <c r="B400" s="11" t="s">
        <v>832</v>
      </c>
      <c r="C400" s="10" t="s">
        <v>29</v>
      </c>
      <c r="D400" s="38">
        <v>219.8</v>
      </c>
      <c r="E400" s="33">
        <v>9.2100000000000009</v>
      </c>
      <c r="F400" s="31">
        <f t="shared" si="52"/>
        <v>11.76</v>
      </c>
      <c r="G400" s="18">
        <f t="shared" si="53"/>
        <v>2584.85</v>
      </c>
      <c r="I400" s="12">
        <v>5.75</v>
      </c>
      <c r="J400" s="12">
        <f t="shared" si="55"/>
        <v>4.16</v>
      </c>
      <c r="K400" s="12">
        <f t="shared" si="56"/>
        <v>9.2100000000000009</v>
      </c>
    </row>
    <row r="401" spans="1:11" ht="11.25" customHeight="1">
      <c r="A401" s="51" t="s">
        <v>1381</v>
      </c>
      <c r="B401" s="11" t="s">
        <v>834</v>
      </c>
      <c r="C401" s="10" t="s">
        <v>29</v>
      </c>
      <c r="D401" s="38">
        <v>4</v>
      </c>
      <c r="E401" s="33">
        <v>71.14</v>
      </c>
      <c r="F401" s="31">
        <f t="shared" si="52"/>
        <v>90.85</v>
      </c>
      <c r="G401" s="18">
        <f t="shared" si="53"/>
        <v>363.4</v>
      </c>
      <c r="I401" s="12">
        <v>44.47</v>
      </c>
      <c r="J401" s="12">
        <f t="shared" si="55"/>
        <v>32.15</v>
      </c>
      <c r="K401" s="12">
        <f t="shared" si="56"/>
        <v>71.14</v>
      </c>
    </row>
    <row r="402" spans="1:11" ht="11.25" customHeight="1">
      <c r="A402" s="51" t="s">
        <v>1382</v>
      </c>
      <c r="B402" s="11" t="s">
        <v>836</v>
      </c>
      <c r="C402" s="10" t="s">
        <v>29</v>
      </c>
      <c r="D402" s="38">
        <v>99.1</v>
      </c>
      <c r="E402" s="33">
        <v>95.07</v>
      </c>
      <c r="F402" s="31">
        <f t="shared" si="52"/>
        <v>121.4</v>
      </c>
      <c r="G402" s="18">
        <f t="shared" si="53"/>
        <v>12030.74</v>
      </c>
      <c r="I402" s="12">
        <v>59.42</v>
      </c>
      <c r="J402" s="12">
        <f t="shared" si="55"/>
        <v>42.96</v>
      </c>
      <c r="K402" s="12">
        <f t="shared" si="56"/>
        <v>95.07</v>
      </c>
    </row>
    <row r="403" spans="1:11" ht="9.9499999999999993" customHeight="1">
      <c r="A403" s="26"/>
      <c r="B403" s="14"/>
      <c r="C403" s="14"/>
      <c r="D403" s="39"/>
      <c r="E403" s="32"/>
      <c r="F403" s="32"/>
      <c r="G403" s="26"/>
      <c r="I403" s="14"/>
      <c r="J403" s="12"/>
      <c r="K403" s="12"/>
    </row>
    <row r="404" spans="1:11" ht="12.75" customHeight="1">
      <c r="A404" s="52">
        <v>17</v>
      </c>
      <c r="B404" s="8" t="s">
        <v>838</v>
      </c>
      <c r="C404" s="9"/>
      <c r="D404" s="30"/>
      <c r="E404" s="30"/>
      <c r="F404" s="30"/>
      <c r="G404" s="46">
        <f>SUM(G405)</f>
        <v>14753</v>
      </c>
      <c r="I404" s="9"/>
      <c r="J404" s="12"/>
      <c r="K404" s="12"/>
    </row>
    <row r="405" spans="1:11" ht="22.5" customHeight="1">
      <c r="A405" s="51" t="s">
        <v>1161</v>
      </c>
      <c r="B405" s="2" t="s">
        <v>840</v>
      </c>
      <c r="C405" s="10" t="s">
        <v>18</v>
      </c>
      <c r="D405" s="38">
        <v>1</v>
      </c>
      <c r="E405" s="33">
        <v>11552.86</v>
      </c>
      <c r="F405" s="31">
        <f t="shared" ref="F405" si="57">ROUND(E405+(E405*$J$3),2)</f>
        <v>14753</v>
      </c>
      <c r="G405" s="18">
        <f t="shared" ref="G405" si="58">ROUND(F405*D405,2)</f>
        <v>14753</v>
      </c>
      <c r="I405" s="13">
        <v>7220.87</v>
      </c>
      <c r="J405" s="12">
        <f t="shared" si="55"/>
        <v>5220.6899999999996</v>
      </c>
      <c r="K405" s="12">
        <f t="shared" si="56"/>
        <v>11552.86</v>
      </c>
    </row>
    <row r="406" spans="1:11" ht="11.1" customHeight="1">
      <c r="A406" s="26"/>
      <c r="B406" s="14"/>
      <c r="C406" s="14"/>
      <c r="D406" s="39"/>
      <c r="E406" s="32"/>
      <c r="F406" s="32"/>
      <c r="G406" s="26"/>
      <c r="I406" s="14"/>
      <c r="J406" s="12"/>
      <c r="K406" s="12"/>
    </row>
    <row r="407" spans="1:11" ht="12.75" customHeight="1">
      <c r="A407" s="52">
        <v>18</v>
      </c>
      <c r="B407" s="8" t="s">
        <v>842</v>
      </c>
      <c r="C407" s="9"/>
      <c r="D407" s="30"/>
      <c r="E407" s="30"/>
      <c r="F407" s="30"/>
      <c r="G407" s="46">
        <f>SUM(G408:G419)</f>
        <v>30231.170000000002</v>
      </c>
      <c r="I407" s="9"/>
      <c r="J407" s="12"/>
      <c r="K407" s="12"/>
    </row>
    <row r="408" spans="1:11" ht="11.25" customHeight="1">
      <c r="A408" s="51" t="s">
        <v>1162</v>
      </c>
      <c r="B408" s="11" t="s">
        <v>844</v>
      </c>
      <c r="C408" s="10" t="s">
        <v>18</v>
      </c>
      <c r="D408" s="38">
        <v>3</v>
      </c>
      <c r="E408" s="33">
        <v>83.29</v>
      </c>
      <c r="F408" s="31">
        <f t="shared" ref="F408:F419" si="59">ROUND(E408+(E408*$J$3),2)</f>
        <v>106.36</v>
      </c>
      <c r="G408" s="18">
        <f t="shared" ref="G408:G419" si="60">ROUND(F408*D408,2)</f>
        <v>319.08</v>
      </c>
      <c r="I408" s="12">
        <v>52.06</v>
      </c>
      <c r="J408" s="12">
        <f t="shared" ref="J408:J436" si="61">ROUND(I408-(I408*$J$3),2)</f>
        <v>37.64</v>
      </c>
      <c r="K408" s="12">
        <f t="shared" si="56"/>
        <v>83.29</v>
      </c>
    </row>
    <row r="409" spans="1:11" ht="11.25" customHeight="1">
      <c r="A409" s="51" t="s">
        <v>1163</v>
      </c>
      <c r="B409" s="11" t="s">
        <v>846</v>
      </c>
      <c r="C409" s="10" t="s">
        <v>29</v>
      </c>
      <c r="D409" s="38">
        <v>35</v>
      </c>
      <c r="E409" s="33">
        <v>11.57</v>
      </c>
      <c r="F409" s="31">
        <f t="shared" si="59"/>
        <v>14.77</v>
      </c>
      <c r="G409" s="18">
        <f t="shared" si="60"/>
        <v>516.95000000000005</v>
      </c>
      <c r="I409" s="12">
        <v>7.24</v>
      </c>
      <c r="J409" s="12">
        <f t="shared" si="61"/>
        <v>5.23</v>
      </c>
      <c r="K409" s="12">
        <f t="shared" si="56"/>
        <v>11.57</v>
      </c>
    </row>
    <row r="410" spans="1:11" ht="11.25" customHeight="1">
      <c r="A410" s="51" t="s">
        <v>1164</v>
      </c>
      <c r="B410" s="11" t="s">
        <v>848</v>
      </c>
      <c r="C410" s="10" t="s">
        <v>18</v>
      </c>
      <c r="D410" s="38">
        <v>10</v>
      </c>
      <c r="E410" s="33">
        <v>14.61</v>
      </c>
      <c r="F410" s="31">
        <f t="shared" si="59"/>
        <v>18.66</v>
      </c>
      <c r="G410" s="18">
        <f t="shared" si="60"/>
        <v>186.6</v>
      </c>
      <c r="I410" s="12">
        <v>9.1300000000000008</v>
      </c>
      <c r="J410" s="12">
        <f t="shared" si="61"/>
        <v>6.6</v>
      </c>
      <c r="K410" s="12">
        <f t="shared" si="56"/>
        <v>14.61</v>
      </c>
    </row>
    <row r="411" spans="1:11" ht="11.25" customHeight="1">
      <c r="A411" s="51" t="s">
        <v>1165</v>
      </c>
      <c r="B411" s="11" t="s">
        <v>850</v>
      </c>
      <c r="C411" s="10" t="s">
        <v>851</v>
      </c>
      <c r="D411" s="38">
        <v>20</v>
      </c>
      <c r="E411" s="33">
        <v>0.46</v>
      </c>
      <c r="F411" s="31">
        <f t="shared" si="59"/>
        <v>0.59</v>
      </c>
      <c r="G411" s="18">
        <f t="shared" si="60"/>
        <v>11.8</v>
      </c>
      <c r="I411" s="12">
        <v>0.28999999999999998</v>
      </c>
      <c r="J411" s="12">
        <f t="shared" si="61"/>
        <v>0.21</v>
      </c>
      <c r="K411" s="12">
        <f t="shared" si="56"/>
        <v>0.46</v>
      </c>
    </row>
    <row r="412" spans="1:11" ht="11.25" customHeight="1">
      <c r="A412" s="51" t="s">
        <v>1166</v>
      </c>
      <c r="B412" s="11" t="s">
        <v>853</v>
      </c>
      <c r="C412" s="10" t="s">
        <v>18</v>
      </c>
      <c r="D412" s="38">
        <v>20</v>
      </c>
      <c r="E412" s="33">
        <v>4.78</v>
      </c>
      <c r="F412" s="31">
        <f t="shared" si="59"/>
        <v>6.1</v>
      </c>
      <c r="G412" s="18">
        <f t="shared" si="60"/>
        <v>122</v>
      </c>
      <c r="I412" s="12">
        <v>2.99</v>
      </c>
      <c r="J412" s="12">
        <f t="shared" si="61"/>
        <v>2.16</v>
      </c>
      <c r="K412" s="12">
        <f t="shared" si="56"/>
        <v>4.78</v>
      </c>
    </row>
    <row r="413" spans="1:11" ht="11.25" customHeight="1">
      <c r="A413" s="51" t="s">
        <v>1167</v>
      </c>
      <c r="B413" s="11" t="s">
        <v>855</v>
      </c>
      <c r="C413" s="10" t="s">
        <v>18</v>
      </c>
      <c r="D413" s="38">
        <v>1</v>
      </c>
      <c r="E413" s="33">
        <v>217.06</v>
      </c>
      <c r="F413" s="31">
        <f t="shared" si="59"/>
        <v>277.19</v>
      </c>
      <c r="G413" s="18">
        <f t="shared" si="60"/>
        <v>277.19</v>
      </c>
      <c r="I413" s="12">
        <v>135.66999999999999</v>
      </c>
      <c r="J413" s="12">
        <f t="shared" si="61"/>
        <v>98.09</v>
      </c>
      <c r="K413" s="12">
        <f t="shared" si="56"/>
        <v>217.06</v>
      </c>
    </row>
    <row r="414" spans="1:11" ht="11.25" customHeight="1">
      <c r="A414" s="51" t="s">
        <v>1168</v>
      </c>
      <c r="B414" s="11" t="s">
        <v>857</v>
      </c>
      <c r="C414" s="10" t="s">
        <v>38</v>
      </c>
      <c r="D414" s="38">
        <v>30</v>
      </c>
      <c r="E414" s="33">
        <v>6.79</v>
      </c>
      <c r="F414" s="31">
        <f t="shared" si="59"/>
        <v>8.67</v>
      </c>
      <c r="G414" s="18">
        <f t="shared" si="60"/>
        <v>260.10000000000002</v>
      </c>
      <c r="I414" s="12">
        <v>4.25</v>
      </c>
      <c r="J414" s="12">
        <f t="shared" si="61"/>
        <v>3.07</v>
      </c>
      <c r="K414" s="12">
        <f t="shared" si="56"/>
        <v>6.79</v>
      </c>
    </row>
    <row r="415" spans="1:11" ht="11.25" customHeight="1">
      <c r="A415" s="51" t="s">
        <v>1169</v>
      </c>
      <c r="B415" s="11" t="s">
        <v>859</v>
      </c>
      <c r="C415" s="10" t="s">
        <v>18</v>
      </c>
      <c r="D415" s="38">
        <v>10</v>
      </c>
      <c r="E415" s="33">
        <v>75.28</v>
      </c>
      <c r="F415" s="31">
        <f t="shared" si="59"/>
        <v>96.13</v>
      </c>
      <c r="G415" s="18">
        <f t="shared" si="60"/>
        <v>961.3</v>
      </c>
      <c r="I415" s="12">
        <v>47.06</v>
      </c>
      <c r="J415" s="12">
        <f t="shared" si="61"/>
        <v>34.020000000000003</v>
      </c>
      <c r="K415" s="12">
        <f t="shared" si="56"/>
        <v>75.28</v>
      </c>
    </row>
    <row r="416" spans="1:11" ht="11.25" customHeight="1">
      <c r="A416" s="51" t="s">
        <v>1170</v>
      </c>
      <c r="B416" s="11" t="s">
        <v>861</v>
      </c>
      <c r="C416" s="10" t="s">
        <v>29</v>
      </c>
      <c r="D416" s="38">
        <v>250</v>
      </c>
      <c r="E416" s="33">
        <v>36.93</v>
      </c>
      <c r="F416" s="31">
        <f t="shared" si="59"/>
        <v>47.16</v>
      </c>
      <c r="G416" s="18">
        <f t="shared" si="60"/>
        <v>11790</v>
      </c>
      <c r="I416" s="12">
        <v>23.08</v>
      </c>
      <c r="J416" s="12">
        <f t="shared" si="61"/>
        <v>16.690000000000001</v>
      </c>
      <c r="K416" s="12">
        <f t="shared" si="56"/>
        <v>36.93</v>
      </c>
    </row>
    <row r="417" spans="1:11" ht="11.25" customHeight="1">
      <c r="A417" s="51" t="s">
        <v>1171</v>
      </c>
      <c r="B417" s="11" t="s">
        <v>863</v>
      </c>
      <c r="C417" s="10" t="s">
        <v>29</v>
      </c>
      <c r="D417" s="38">
        <v>200</v>
      </c>
      <c r="E417" s="33">
        <v>52.38</v>
      </c>
      <c r="F417" s="31">
        <f t="shared" si="59"/>
        <v>66.89</v>
      </c>
      <c r="G417" s="18">
        <f t="shared" si="60"/>
        <v>13378</v>
      </c>
      <c r="I417" s="12">
        <v>32.74</v>
      </c>
      <c r="J417" s="12">
        <f t="shared" si="61"/>
        <v>23.67</v>
      </c>
      <c r="K417" s="12">
        <f t="shared" si="56"/>
        <v>52.38</v>
      </c>
    </row>
    <row r="418" spans="1:11" ht="11.25" customHeight="1">
      <c r="A418" s="51" t="s">
        <v>1172</v>
      </c>
      <c r="B418" s="11" t="s">
        <v>865</v>
      </c>
      <c r="C418" s="10" t="s">
        <v>18</v>
      </c>
      <c r="D418" s="38">
        <v>5</v>
      </c>
      <c r="E418" s="33">
        <v>312.02</v>
      </c>
      <c r="F418" s="31">
        <f t="shared" si="59"/>
        <v>398.45</v>
      </c>
      <c r="G418" s="18">
        <f t="shared" si="60"/>
        <v>1992.25</v>
      </c>
      <c r="I418" s="12">
        <v>195.02</v>
      </c>
      <c r="J418" s="12">
        <f t="shared" si="61"/>
        <v>141</v>
      </c>
      <c r="K418" s="12">
        <f t="shared" si="56"/>
        <v>312.02</v>
      </c>
    </row>
    <row r="419" spans="1:11" ht="11.25" customHeight="1">
      <c r="A419" s="51" t="s">
        <v>1383</v>
      </c>
      <c r="B419" s="11" t="s">
        <v>867</v>
      </c>
      <c r="C419" s="10" t="s">
        <v>18</v>
      </c>
      <c r="D419" s="38">
        <v>10</v>
      </c>
      <c r="E419" s="33">
        <v>32.57</v>
      </c>
      <c r="F419" s="31">
        <f t="shared" si="59"/>
        <v>41.59</v>
      </c>
      <c r="G419" s="18">
        <f t="shared" si="60"/>
        <v>415.9</v>
      </c>
      <c r="I419" s="12">
        <v>20.36</v>
      </c>
      <c r="J419" s="12">
        <f t="shared" si="61"/>
        <v>14.72</v>
      </c>
      <c r="K419" s="12">
        <f t="shared" si="56"/>
        <v>32.57</v>
      </c>
    </row>
    <row r="420" spans="1:11" ht="9.9499999999999993" customHeight="1">
      <c r="A420" s="26"/>
      <c r="B420" s="14"/>
      <c r="C420" s="14"/>
      <c r="D420" s="39"/>
      <c r="E420" s="32"/>
      <c r="F420" s="32"/>
      <c r="G420" s="26"/>
      <c r="I420" s="14"/>
      <c r="J420" s="12"/>
      <c r="K420" s="12"/>
    </row>
    <row r="421" spans="1:11" ht="12.75" customHeight="1">
      <c r="A421" s="52">
        <v>19</v>
      </c>
      <c r="B421" s="8" t="s">
        <v>869</v>
      </c>
      <c r="C421" s="9"/>
      <c r="D421" s="30"/>
      <c r="E421" s="30"/>
      <c r="F421" s="30"/>
      <c r="G421" s="46">
        <f>SUM(G422:G433)</f>
        <v>71222.27</v>
      </c>
      <c r="I421" s="9"/>
      <c r="J421" s="12"/>
      <c r="K421" s="12"/>
    </row>
    <row r="422" spans="1:11" ht="11.25" customHeight="1">
      <c r="A422" s="51" t="s">
        <v>1173</v>
      </c>
      <c r="B422" s="11" t="s">
        <v>871</v>
      </c>
      <c r="C422" s="10" t="s">
        <v>18</v>
      </c>
      <c r="D422" s="38">
        <v>1</v>
      </c>
      <c r="E422" s="33">
        <v>4632.91</v>
      </c>
      <c r="F422" s="31">
        <f t="shared" ref="F422:F433" si="62">ROUND(E422+(E422*$J$3),2)</f>
        <v>5916.23</v>
      </c>
      <c r="G422" s="18">
        <f t="shared" ref="G422:G433" si="63">ROUND(F422*D422,2)</f>
        <v>5916.23</v>
      </c>
      <c r="I422" s="13">
        <v>2895.7</v>
      </c>
      <c r="J422" s="12">
        <f t="shared" si="61"/>
        <v>2093.59</v>
      </c>
      <c r="K422" s="12">
        <f t="shared" si="56"/>
        <v>4632.91</v>
      </c>
    </row>
    <row r="423" spans="1:11" ht="11.25" customHeight="1">
      <c r="A423" s="51" t="s">
        <v>1384</v>
      </c>
      <c r="B423" s="11" t="s">
        <v>873</v>
      </c>
      <c r="C423" s="10" t="s">
        <v>15</v>
      </c>
      <c r="D423" s="38">
        <v>29.79</v>
      </c>
      <c r="E423" s="33">
        <v>340.12</v>
      </c>
      <c r="F423" s="31">
        <f t="shared" si="62"/>
        <v>434.33</v>
      </c>
      <c r="G423" s="18">
        <f t="shared" si="63"/>
        <v>12938.69</v>
      </c>
      <c r="I423" s="12">
        <v>212.59</v>
      </c>
      <c r="J423" s="12">
        <f t="shared" si="61"/>
        <v>153.69999999999999</v>
      </c>
      <c r="K423" s="12">
        <f t="shared" si="56"/>
        <v>340.12</v>
      </c>
    </row>
    <row r="424" spans="1:11" ht="11.25" customHeight="1">
      <c r="A424" s="51" t="s">
        <v>1385</v>
      </c>
      <c r="B424" s="11" t="s">
        <v>875</v>
      </c>
      <c r="C424" s="10" t="s">
        <v>15</v>
      </c>
      <c r="D424" s="38">
        <v>30.37</v>
      </c>
      <c r="E424" s="33">
        <v>340.12</v>
      </c>
      <c r="F424" s="31">
        <f t="shared" si="62"/>
        <v>434.33</v>
      </c>
      <c r="G424" s="18">
        <f t="shared" si="63"/>
        <v>13190.6</v>
      </c>
      <c r="I424" s="12">
        <v>212.59</v>
      </c>
      <c r="J424" s="12">
        <f t="shared" si="61"/>
        <v>153.69999999999999</v>
      </c>
      <c r="K424" s="12">
        <f t="shared" si="56"/>
        <v>340.12</v>
      </c>
    </row>
    <row r="425" spans="1:11" ht="11.25" customHeight="1">
      <c r="A425" s="51" t="s">
        <v>1386</v>
      </c>
      <c r="B425" s="11" t="s">
        <v>877</v>
      </c>
      <c r="C425" s="10" t="s">
        <v>15</v>
      </c>
      <c r="D425" s="38">
        <v>31</v>
      </c>
      <c r="E425" s="33">
        <v>197.57</v>
      </c>
      <c r="F425" s="31">
        <f t="shared" si="62"/>
        <v>252.3</v>
      </c>
      <c r="G425" s="18">
        <f t="shared" si="63"/>
        <v>7821.3</v>
      </c>
      <c r="I425" s="12">
        <v>123.49</v>
      </c>
      <c r="J425" s="12">
        <f t="shared" si="61"/>
        <v>89.28</v>
      </c>
      <c r="K425" s="12">
        <f t="shared" si="56"/>
        <v>197.57</v>
      </c>
    </row>
    <row r="426" spans="1:11" ht="11.25" customHeight="1">
      <c r="A426" s="51" t="s">
        <v>1387</v>
      </c>
      <c r="B426" s="11" t="s">
        <v>879</v>
      </c>
      <c r="C426" s="10" t="s">
        <v>15</v>
      </c>
      <c r="D426" s="38">
        <v>5.87</v>
      </c>
      <c r="E426" s="33">
        <v>215.62</v>
      </c>
      <c r="F426" s="31">
        <f t="shared" si="62"/>
        <v>275.35000000000002</v>
      </c>
      <c r="G426" s="18">
        <f t="shared" si="63"/>
        <v>1616.3</v>
      </c>
      <c r="I426" s="12">
        <v>134.77000000000001</v>
      </c>
      <c r="J426" s="12">
        <f t="shared" si="61"/>
        <v>97.44</v>
      </c>
      <c r="K426" s="12">
        <f t="shared" si="56"/>
        <v>215.62</v>
      </c>
    </row>
    <row r="427" spans="1:11" ht="11.25" customHeight="1">
      <c r="A427" s="51" t="s">
        <v>1388</v>
      </c>
      <c r="B427" s="11" t="s">
        <v>881</v>
      </c>
      <c r="C427" s="10" t="s">
        <v>15</v>
      </c>
      <c r="D427" s="38">
        <v>2.4</v>
      </c>
      <c r="E427" s="33">
        <v>340.12</v>
      </c>
      <c r="F427" s="31">
        <f t="shared" si="62"/>
        <v>434.33</v>
      </c>
      <c r="G427" s="18">
        <f t="shared" si="63"/>
        <v>1042.3900000000001</v>
      </c>
      <c r="I427" s="12">
        <v>212.59</v>
      </c>
      <c r="J427" s="12">
        <f t="shared" si="61"/>
        <v>153.69999999999999</v>
      </c>
      <c r="K427" s="12">
        <f t="shared" si="56"/>
        <v>340.12</v>
      </c>
    </row>
    <row r="428" spans="1:11" ht="11.25" customHeight="1">
      <c r="A428" s="51" t="s">
        <v>1389</v>
      </c>
      <c r="B428" s="11" t="s">
        <v>883</v>
      </c>
      <c r="C428" s="10" t="s">
        <v>29</v>
      </c>
      <c r="D428" s="38">
        <v>59.9</v>
      </c>
      <c r="E428" s="33">
        <v>107.1</v>
      </c>
      <c r="F428" s="31">
        <f t="shared" si="62"/>
        <v>136.77000000000001</v>
      </c>
      <c r="G428" s="18">
        <f t="shared" si="63"/>
        <v>8192.52</v>
      </c>
      <c r="I428" s="12">
        <v>66.95</v>
      </c>
      <c r="J428" s="12">
        <f t="shared" si="61"/>
        <v>48.4</v>
      </c>
      <c r="K428" s="12">
        <f t="shared" si="56"/>
        <v>107.1</v>
      </c>
    </row>
    <row r="429" spans="1:11" ht="11.25" customHeight="1">
      <c r="A429" s="26"/>
      <c r="B429" s="4" t="s">
        <v>884</v>
      </c>
      <c r="C429" s="14"/>
      <c r="D429" s="39"/>
      <c r="E429" s="33"/>
      <c r="F429" s="31"/>
      <c r="G429" s="18"/>
      <c r="I429" s="15" t="s">
        <v>68</v>
      </c>
      <c r="J429" s="12"/>
      <c r="K429" s="12"/>
    </row>
    <row r="430" spans="1:11" ht="11.25" customHeight="1">
      <c r="A430" s="51" t="s">
        <v>1390</v>
      </c>
      <c r="B430" s="11" t="s">
        <v>888</v>
      </c>
      <c r="C430" s="10" t="s">
        <v>15</v>
      </c>
      <c r="D430" s="38">
        <v>101.8</v>
      </c>
      <c r="E430" s="33">
        <v>98.96</v>
      </c>
      <c r="F430" s="31">
        <f t="shared" si="62"/>
        <v>126.37</v>
      </c>
      <c r="G430" s="18">
        <f t="shared" si="63"/>
        <v>12864.47</v>
      </c>
      <c r="I430" s="12">
        <v>61.86</v>
      </c>
      <c r="J430" s="12">
        <f t="shared" si="61"/>
        <v>44.72</v>
      </c>
      <c r="K430" s="12">
        <f t="shared" si="56"/>
        <v>98.96</v>
      </c>
    </row>
    <row r="431" spans="1:11" ht="11.25" customHeight="1">
      <c r="A431" s="51" t="s">
        <v>1391</v>
      </c>
      <c r="B431" s="11" t="s">
        <v>890</v>
      </c>
      <c r="C431" s="10" t="s">
        <v>15</v>
      </c>
      <c r="D431" s="38">
        <v>50.9</v>
      </c>
      <c r="E431" s="33">
        <v>14.43</v>
      </c>
      <c r="F431" s="31">
        <f t="shared" si="62"/>
        <v>18.43</v>
      </c>
      <c r="G431" s="18">
        <f t="shared" si="63"/>
        <v>938.09</v>
      </c>
      <c r="I431" s="12">
        <v>9.02</v>
      </c>
      <c r="J431" s="12">
        <f t="shared" si="61"/>
        <v>6.52</v>
      </c>
      <c r="K431" s="12">
        <f t="shared" si="56"/>
        <v>14.43</v>
      </c>
    </row>
    <row r="432" spans="1:11" ht="11.25" customHeight="1">
      <c r="A432" s="51" t="s">
        <v>1392</v>
      </c>
      <c r="B432" s="11" t="s">
        <v>892</v>
      </c>
      <c r="C432" s="10" t="s">
        <v>15</v>
      </c>
      <c r="D432" s="38">
        <v>52.88</v>
      </c>
      <c r="E432" s="33">
        <v>84.82</v>
      </c>
      <c r="F432" s="31">
        <f t="shared" si="62"/>
        <v>108.32</v>
      </c>
      <c r="G432" s="18">
        <f t="shared" si="63"/>
        <v>5727.96</v>
      </c>
      <c r="I432" s="12">
        <v>53.02</v>
      </c>
      <c r="J432" s="12">
        <f t="shared" si="61"/>
        <v>38.33</v>
      </c>
      <c r="K432" s="12">
        <f t="shared" si="56"/>
        <v>84.82</v>
      </c>
    </row>
    <row r="433" spans="1:11" ht="11.25" customHeight="1">
      <c r="A433" s="51" t="s">
        <v>1393</v>
      </c>
      <c r="B433" s="11" t="s">
        <v>894</v>
      </c>
      <c r="C433" s="10" t="s">
        <v>15</v>
      </c>
      <c r="D433" s="38">
        <v>50.9</v>
      </c>
      <c r="E433" s="33">
        <v>14.98</v>
      </c>
      <c r="F433" s="31">
        <f t="shared" si="62"/>
        <v>19.13</v>
      </c>
      <c r="G433" s="18">
        <f t="shared" si="63"/>
        <v>973.72</v>
      </c>
      <c r="I433" s="12">
        <v>9.3699999999999992</v>
      </c>
      <c r="J433" s="12">
        <f t="shared" si="61"/>
        <v>6.77</v>
      </c>
      <c r="K433" s="12">
        <f t="shared" si="56"/>
        <v>14.98</v>
      </c>
    </row>
    <row r="434" spans="1:11" ht="11.1" customHeight="1">
      <c r="A434" s="26"/>
      <c r="B434" s="14"/>
      <c r="C434" s="14"/>
      <c r="D434" s="39"/>
      <c r="E434" s="32"/>
      <c r="F434" s="32"/>
      <c r="G434" s="26"/>
      <c r="I434" s="14"/>
      <c r="J434" s="12"/>
      <c r="K434" s="12"/>
    </row>
    <row r="435" spans="1:11" ht="12.75" customHeight="1">
      <c r="A435" s="52">
        <v>20</v>
      </c>
      <c r="B435" s="8" t="s">
        <v>896</v>
      </c>
      <c r="C435" s="9"/>
      <c r="D435" s="30"/>
      <c r="E435" s="30"/>
      <c r="F435" s="30"/>
      <c r="G435" s="46">
        <f>SUM(G436)</f>
        <v>4132.99</v>
      </c>
      <c r="I435" s="9"/>
      <c r="J435" s="12"/>
      <c r="K435" s="12"/>
    </row>
    <row r="436" spans="1:11" ht="11.25" customHeight="1">
      <c r="A436" s="51" t="s">
        <v>1174</v>
      </c>
      <c r="B436" s="11" t="s">
        <v>898</v>
      </c>
      <c r="C436" s="10" t="s">
        <v>15</v>
      </c>
      <c r="D436" s="38">
        <v>890.73</v>
      </c>
      <c r="E436" s="33">
        <v>3.63</v>
      </c>
      <c r="F436" s="31">
        <f t="shared" ref="F436" si="64">ROUND(E436+(E436*$J$3),2)</f>
        <v>4.6399999999999997</v>
      </c>
      <c r="G436" s="18">
        <f t="shared" ref="G436" si="65">ROUND(F436*D436,2)</f>
        <v>4132.99</v>
      </c>
      <c r="I436" s="12">
        <v>2.27</v>
      </c>
      <c r="J436" s="12">
        <f t="shared" si="61"/>
        <v>1.64</v>
      </c>
      <c r="K436" s="12">
        <f t="shared" si="56"/>
        <v>3.63</v>
      </c>
    </row>
    <row r="437" spans="1:11" ht="9.9499999999999993" customHeight="1">
      <c r="A437" s="26"/>
      <c r="B437" s="14"/>
      <c r="C437" s="14"/>
      <c r="D437" s="39"/>
      <c r="E437" s="32"/>
      <c r="F437" s="32"/>
      <c r="G437" s="26"/>
      <c r="I437" s="14"/>
      <c r="J437" s="12"/>
      <c r="K437" s="12"/>
    </row>
    <row r="438" spans="1:11" ht="12.75" customHeight="1">
      <c r="A438" s="52">
        <v>21</v>
      </c>
      <c r="B438" s="8" t="s">
        <v>937</v>
      </c>
      <c r="C438" s="9"/>
      <c r="D438" s="30"/>
      <c r="E438" s="30"/>
      <c r="F438" s="30"/>
      <c r="G438" s="46">
        <f>SUM(G439:G445)</f>
        <v>41619.299999999996</v>
      </c>
      <c r="I438" s="9"/>
      <c r="J438" s="12"/>
      <c r="K438" s="12"/>
    </row>
    <row r="439" spans="1:11" ht="22.5" customHeight="1">
      <c r="A439" s="16" t="s">
        <v>1175</v>
      </c>
      <c r="B439" s="2" t="s">
        <v>939</v>
      </c>
      <c r="C439" s="10" t="s">
        <v>29</v>
      </c>
      <c r="D439" s="38">
        <v>82.35</v>
      </c>
      <c r="E439" s="33">
        <v>143.51</v>
      </c>
      <c r="F439" s="31">
        <f t="shared" ref="F439:F445" si="66">ROUND(E439+(E439*$J$3),2)</f>
        <v>183.26</v>
      </c>
      <c r="G439" s="18">
        <f t="shared" ref="G439:G445" si="67">ROUND(F439*D439,2)</f>
        <v>15091.46</v>
      </c>
      <c r="I439" s="12">
        <v>89.7</v>
      </c>
      <c r="J439" s="12">
        <f t="shared" ref="J439:J445" si="68">ROUND(I439-(I439*$J$3),2)</f>
        <v>64.849999999999994</v>
      </c>
      <c r="K439" s="12">
        <f t="shared" ref="K439:K452" si="69">ROUND(J439+(J439*$K$3),2)</f>
        <v>143.51</v>
      </c>
    </row>
    <row r="440" spans="1:11" ht="22.5" customHeight="1">
      <c r="A440" s="16" t="s">
        <v>1176</v>
      </c>
      <c r="B440" s="2" t="s">
        <v>941</v>
      </c>
      <c r="C440" s="10" t="s">
        <v>29</v>
      </c>
      <c r="D440" s="38">
        <v>48</v>
      </c>
      <c r="E440" s="33">
        <v>69.260000000000005</v>
      </c>
      <c r="F440" s="31">
        <f t="shared" si="66"/>
        <v>88.45</v>
      </c>
      <c r="G440" s="18">
        <f t="shared" si="67"/>
        <v>4245.6000000000004</v>
      </c>
      <c r="I440" s="12">
        <v>43.29</v>
      </c>
      <c r="J440" s="12">
        <f t="shared" si="68"/>
        <v>31.3</v>
      </c>
      <c r="K440" s="12">
        <f t="shared" si="69"/>
        <v>69.260000000000005</v>
      </c>
    </row>
    <row r="441" spans="1:11" ht="11.25" customHeight="1">
      <c r="A441" s="16" t="s">
        <v>1177</v>
      </c>
      <c r="B441" s="11" t="s">
        <v>943</v>
      </c>
      <c r="C441" s="10" t="s">
        <v>38</v>
      </c>
      <c r="D441" s="38">
        <v>11.52</v>
      </c>
      <c r="E441" s="33">
        <v>20.2</v>
      </c>
      <c r="F441" s="31">
        <f t="shared" si="66"/>
        <v>25.8</v>
      </c>
      <c r="G441" s="18">
        <f t="shared" si="67"/>
        <v>297.22000000000003</v>
      </c>
      <c r="I441" s="12">
        <v>12.63</v>
      </c>
      <c r="J441" s="12">
        <f t="shared" si="68"/>
        <v>9.1300000000000008</v>
      </c>
      <c r="K441" s="12">
        <f t="shared" si="69"/>
        <v>20.2</v>
      </c>
    </row>
    <row r="442" spans="1:11" ht="11.25" customHeight="1">
      <c r="A442" s="16" t="s">
        <v>1178</v>
      </c>
      <c r="B442" s="11" t="s">
        <v>945</v>
      </c>
      <c r="C442" s="10" t="s">
        <v>15</v>
      </c>
      <c r="D442" s="38">
        <v>57.6</v>
      </c>
      <c r="E442" s="33">
        <v>7.59</v>
      </c>
      <c r="F442" s="31">
        <f t="shared" si="66"/>
        <v>9.69</v>
      </c>
      <c r="G442" s="18">
        <f t="shared" si="67"/>
        <v>558.14</v>
      </c>
      <c r="I442" s="12">
        <v>4.74</v>
      </c>
      <c r="J442" s="12">
        <f t="shared" si="68"/>
        <v>3.43</v>
      </c>
      <c r="K442" s="12">
        <f t="shared" si="69"/>
        <v>7.59</v>
      </c>
    </row>
    <row r="443" spans="1:11" ht="22.5" customHeight="1">
      <c r="A443" s="16" t="s">
        <v>1179</v>
      </c>
      <c r="B443" s="2" t="s">
        <v>947</v>
      </c>
      <c r="C443" s="10" t="s">
        <v>15</v>
      </c>
      <c r="D443" s="38">
        <v>57.6</v>
      </c>
      <c r="E443" s="33">
        <v>63.13</v>
      </c>
      <c r="F443" s="31">
        <f t="shared" si="66"/>
        <v>80.62</v>
      </c>
      <c r="G443" s="18">
        <f t="shared" si="67"/>
        <v>4643.71</v>
      </c>
      <c r="I443" s="12">
        <v>39.46</v>
      </c>
      <c r="J443" s="12">
        <f t="shared" si="68"/>
        <v>28.53</v>
      </c>
      <c r="K443" s="12">
        <f t="shared" si="69"/>
        <v>63.13</v>
      </c>
    </row>
    <row r="444" spans="1:11" ht="11.25" customHeight="1">
      <c r="A444" s="16" t="s">
        <v>1394</v>
      </c>
      <c r="B444" s="11" t="s">
        <v>949</v>
      </c>
      <c r="C444" s="10" t="s">
        <v>15</v>
      </c>
      <c r="D444" s="38">
        <v>592.91999999999996</v>
      </c>
      <c r="E444" s="33">
        <v>18.63</v>
      </c>
      <c r="F444" s="31">
        <f t="shared" si="66"/>
        <v>23.79</v>
      </c>
      <c r="G444" s="18">
        <f t="shared" si="67"/>
        <v>14105.57</v>
      </c>
      <c r="I444" s="12">
        <v>11.65</v>
      </c>
      <c r="J444" s="12">
        <f t="shared" si="68"/>
        <v>8.42</v>
      </c>
      <c r="K444" s="12">
        <f t="shared" si="69"/>
        <v>18.63</v>
      </c>
    </row>
    <row r="445" spans="1:11">
      <c r="A445" s="16" t="s">
        <v>1395</v>
      </c>
      <c r="B445" s="21" t="s">
        <v>1226</v>
      </c>
      <c r="C445" s="50" t="s">
        <v>1195</v>
      </c>
      <c r="D445" s="38">
        <v>31.88</v>
      </c>
      <c r="E445" s="33">
        <v>65.77</v>
      </c>
      <c r="F445" s="31">
        <f t="shared" si="66"/>
        <v>83.99</v>
      </c>
      <c r="G445" s="18">
        <f t="shared" si="67"/>
        <v>2677.6</v>
      </c>
      <c r="I445" s="13">
        <v>3074.51</v>
      </c>
      <c r="J445" s="12">
        <f t="shared" si="68"/>
        <v>2222.87</v>
      </c>
      <c r="K445" s="12">
        <f t="shared" si="69"/>
        <v>4918.99</v>
      </c>
    </row>
    <row r="446" spans="1:11" ht="11.25" customHeight="1">
      <c r="A446" s="26"/>
      <c r="B446" s="14"/>
      <c r="C446" s="14"/>
      <c r="D446" s="39"/>
      <c r="E446" s="34"/>
      <c r="F446" s="34"/>
      <c r="G446" s="26"/>
      <c r="I446" s="15" t="s">
        <v>68</v>
      </c>
      <c r="J446" s="12"/>
      <c r="K446" s="12"/>
    </row>
    <row r="447" spans="1:11" ht="12.75" customHeight="1">
      <c r="A447" s="52">
        <v>22</v>
      </c>
      <c r="B447" s="8" t="s">
        <v>957</v>
      </c>
      <c r="C447" s="9"/>
      <c r="D447" s="30"/>
      <c r="E447" s="30"/>
      <c r="F447" s="30"/>
      <c r="G447" s="46">
        <f>SUM(G448:G452)</f>
        <v>128390.25</v>
      </c>
      <c r="I447" s="9"/>
      <c r="J447" s="12"/>
      <c r="K447" s="12"/>
    </row>
    <row r="448" spans="1:11" ht="11.25" customHeight="1">
      <c r="A448" s="51" t="s">
        <v>1396</v>
      </c>
      <c r="B448" s="11" t="s">
        <v>959</v>
      </c>
      <c r="C448" s="10" t="s">
        <v>960</v>
      </c>
      <c r="D448" s="38">
        <v>435</v>
      </c>
      <c r="E448" s="33">
        <v>30.34</v>
      </c>
      <c r="F448" s="31">
        <f t="shared" ref="F448:F452" si="70">ROUND(E448+(E448*$J$3),2)</f>
        <v>38.74</v>
      </c>
      <c r="G448" s="18">
        <f t="shared" ref="G448:G452" si="71">ROUND(F448*D448,2)</f>
        <v>16851.900000000001</v>
      </c>
      <c r="I448" s="12">
        <v>18.96</v>
      </c>
      <c r="J448" s="12">
        <f t="shared" ref="J448:J452" si="72">ROUND(I448-(I448*$J$3),2)</f>
        <v>13.71</v>
      </c>
      <c r="K448" s="12">
        <f t="shared" si="69"/>
        <v>30.34</v>
      </c>
    </row>
    <row r="449" spans="1:11" ht="11.25" customHeight="1">
      <c r="A449" s="51" t="s">
        <v>1397</v>
      </c>
      <c r="B449" s="11" t="s">
        <v>962</v>
      </c>
      <c r="C449" s="10" t="s">
        <v>960</v>
      </c>
      <c r="D449" s="38">
        <v>435</v>
      </c>
      <c r="E449" s="33">
        <v>56.14</v>
      </c>
      <c r="F449" s="31">
        <f t="shared" si="70"/>
        <v>71.69</v>
      </c>
      <c r="G449" s="18">
        <f t="shared" si="71"/>
        <v>31185.15</v>
      </c>
      <c r="I449" s="12">
        <v>35.090000000000003</v>
      </c>
      <c r="J449" s="12">
        <f t="shared" si="72"/>
        <v>25.37</v>
      </c>
      <c r="K449" s="12">
        <f t="shared" si="69"/>
        <v>56.14</v>
      </c>
    </row>
    <row r="450" spans="1:11" ht="11.25" customHeight="1">
      <c r="A450" s="51" t="s">
        <v>1398</v>
      </c>
      <c r="B450" s="11" t="s">
        <v>964</v>
      </c>
      <c r="C450" s="10" t="s">
        <v>960</v>
      </c>
      <c r="D450" s="38">
        <v>435</v>
      </c>
      <c r="E450" s="33">
        <v>40.03</v>
      </c>
      <c r="F450" s="31">
        <f t="shared" si="70"/>
        <v>51.12</v>
      </c>
      <c r="G450" s="18">
        <f t="shared" si="71"/>
        <v>22237.200000000001</v>
      </c>
      <c r="I450" s="12">
        <v>25.02</v>
      </c>
      <c r="J450" s="12">
        <f t="shared" si="72"/>
        <v>18.09</v>
      </c>
      <c r="K450" s="12">
        <f t="shared" si="69"/>
        <v>40.03</v>
      </c>
    </row>
    <row r="451" spans="1:11" ht="11.25" customHeight="1">
      <c r="A451" s="51" t="s">
        <v>1399</v>
      </c>
      <c r="B451" s="11" t="s">
        <v>966</v>
      </c>
      <c r="C451" s="10" t="s">
        <v>960</v>
      </c>
      <c r="D451" s="38">
        <v>290</v>
      </c>
      <c r="E451" s="33">
        <v>119.08</v>
      </c>
      <c r="F451" s="31">
        <f t="shared" si="70"/>
        <v>152.07</v>
      </c>
      <c r="G451" s="18">
        <f t="shared" si="71"/>
        <v>44100.3</v>
      </c>
      <c r="I451" s="12">
        <v>74.42</v>
      </c>
      <c r="J451" s="12">
        <f t="shared" si="72"/>
        <v>53.81</v>
      </c>
      <c r="K451" s="12">
        <f t="shared" si="69"/>
        <v>119.08</v>
      </c>
    </row>
    <row r="452" spans="1:11" ht="11.25" customHeight="1">
      <c r="A452" s="51" t="s">
        <v>1400</v>
      </c>
      <c r="B452" s="11" t="s">
        <v>968</v>
      </c>
      <c r="C452" s="10" t="s">
        <v>960</v>
      </c>
      <c r="D452" s="38">
        <v>435</v>
      </c>
      <c r="E452" s="33">
        <v>25.23</v>
      </c>
      <c r="F452" s="31">
        <f t="shared" si="70"/>
        <v>32.22</v>
      </c>
      <c r="G452" s="18">
        <f t="shared" si="71"/>
        <v>14015.7</v>
      </c>
      <c r="I452" s="12">
        <v>15.77</v>
      </c>
      <c r="J452" s="12">
        <f t="shared" si="72"/>
        <v>11.4</v>
      </c>
      <c r="K452" s="12">
        <f t="shared" si="69"/>
        <v>25.23</v>
      </c>
    </row>
    <row r="453" spans="1:11" ht="10.5" customHeight="1">
      <c r="A453" s="25"/>
      <c r="B453" s="6"/>
      <c r="C453" s="6"/>
      <c r="D453" s="37"/>
      <c r="E453" s="32"/>
      <c r="F453" s="44"/>
      <c r="G453" s="25"/>
      <c r="I453" s="6"/>
    </row>
    <row r="454" spans="1:11" ht="12.75" customHeight="1">
      <c r="A454" s="104" t="s">
        <v>969</v>
      </c>
      <c r="B454" s="105"/>
      <c r="C454" s="105"/>
      <c r="D454" s="105"/>
      <c r="E454" s="106"/>
      <c r="F454" s="20"/>
      <c r="G454" s="46">
        <f>G7+G15+G21+G71+G81+G103+G111+G185+G195+G228+G258+G281+G311+G367+G373+G404+G407+G421+G435+G438+G63+G447</f>
        <v>2067295.2799999998</v>
      </c>
    </row>
  </sheetData>
  <mergeCells count="11">
    <mergeCell ref="A454:E454"/>
    <mergeCell ref="A1:B3"/>
    <mergeCell ref="C1:E2"/>
    <mergeCell ref="G2:G3"/>
    <mergeCell ref="C3:E3"/>
    <mergeCell ref="A4:A5"/>
    <mergeCell ref="B4:B5"/>
    <mergeCell ref="C4:C5"/>
    <mergeCell ref="D4:D5"/>
    <mergeCell ref="E4:F4"/>
    <mergeCell ref="G4:G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CCC1-C222-4DFA-AA48-BE28E938F763}">
  <sheetPr>
    <tabColor rgb="FF92D050"/>
    <pageSetUpPr fitToPage="1"/>
  </sheetPr>
  <dimension ref="A1:U56"/>
  <sheetViews>
    <sheetView view="pageBreakPreview" topLeftCell="A16" zoomScaleNormal="100" zoomScaleSheetLayoutView="100" workbookViewId="0">
      <selection activeCell="L37" sqref="L37"/>
    </sheetView>
  </sheetViews>
  <sheetFormatPr defaultColWidth="10.5" defaultRowHeight="15"/>
  <cols>
    <col min="1" max="1" width="5.5" style="59" bestFit="1" customWidth="1"/>
    <col min="2" max="2" width="60" style="59" customWidth="1"/>
    <col min="3" max="3" width="16.33203125" style="59" customWidth="1"/>
    <col min="4" max="4" width="8.6640625" style="59" bestFit="1" customWidth="1"/>
    <col min="5" max="12" width="14.33203125" style="59" customWidth="1"/>
    <col min="13" max="14" width="14.33203125" style="59" hidden="1" customWidth="1"/>
    <col min="15" max="15" width="14.33203125" style="59" customWidth="1"/>
    <col min="16" max="71" width="13.5" style="59" customWidth="1"/>
    <col min="72" max="16384" width="10.5" style="59"/>
  </cols>
  <sheetData>
    <row r="1" spans="1:21" ht="15.75" customHeight="1">
      <c r="A1" s="56"/>
      <c r="B1" s="57"/>
      <c r="C1" s="138" t="s">
        <v>1198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58"/>
      <c r="Q1" s="58"/>
      <c r="R1" s="58"/>
    </row>
    <row r="2" spans="1:21">
      <c r="A2" s="60"/>
      <c r="B2" s="61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  <c r="P2" s="58"/>
      <c r="Q2" s="58"/>
      <c r="R2" s="58"/>
    </row>
    <row r="3" spans="1:21" ht="15.75" customHeight="1">
      <c r="A3" s="62"/>
      <c r="B3" s="61"/>
      <c r="C3" s="142" t="s">
        <v>1216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3"/>
      <c r="P3" s="63"/>
      <c r="Q3" s="63"/>
      <c r="R3" s="63"/>
    </row>
    <row r="4" spans="1:21" ht="27" customHeight="1">
      <c r="A4" s="64"/>
      <c r="B4" s="65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5"/>
      <c r="P4" s="63"/>
      <c r="Q4" s="63"/>
      <c r="R4" s="63"/>
    </row>
    <row r="5" spans="1:21">
      <c r="A5" s="66" t="s">
        <v>1199</v>
      </c>
      <c r="B5" s="67" t="s">
        <v>1200</v>
      </c>
      <c r="C5" s="68" t="s">
        <v>1201</v>
      </c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  <c r="P5" s="72"/>
      <c r="Q5" s="72"/>
      <c r="R5" s="72"/>
      <c r="S5" s="72"/>
      <c r="T5" s="72"/>
      <c r="U5" s="72"/>
    </row>
    <row r="6" spans="1:21">
      <c r="A6" s="73"/>
      <c r="B6" s="146"/>
      <c r="C6" s="146"/>
      <c r="D6" s="146"/>
      <c r="E6" s="135" t="s">
        <v>1202</v>
      </c>
      <c r="F6" s="135" t="s">
        <v>1203</v>
      </c>
      <c r="G6" s="135" t="s">
        <v>1204</v>
      </c>
      <c r="H6" s="135" t="s">
        <v>1205</v>
      </c>
      <c r="I6" s="135" t="s">
        <v>1206</v>
      </c>
      <c r="J6" s="135" t="s">
        <v>1207</v>
      </c>
      <c r="K6" s="135" t="s">
        <v>1208</v>
      </c>
      <c r="L6" s="135" t="s">
        <v>1209</v>
      </c>
      <c r="M6" s="74"/>
      <c r="N6" s="74"/>
      <c r="O6" s="136" t="s">
        <v>1210</v>
      </c>
      <c r="P6" s="137"/>
      <c r="Q6" s="134"/>
      <c r="R6" s="134"/>
    </row>
    <row r="7" spans="1:21">
      <c r="A7" s="75"/>
      <c r="B7" s="146"/>
      <c r="C7" s="146"/>
      <c r="D7" s="146"/>
      <c r="E7" s="135"/>
      <c r="F7" s="135"/>
      <c r="G7" s="135"/>
      <c r="H7" s="135"/>
      <c r="I7" s="135"/>
      <c r="J7" s="135"/>
      <c r="K7" s="135"/>
      <c r="L7" s="135"/>
      <c r="M7" s="74"/>
      <c r="N7" s="74"/>
      <c r="O7" s="136"/>
      <c r="P7" s="137"/>
      <c r="Q7" s="134"/>
      <c r="R7" s="134"/>
    </row>
    <row r="8" spans="1:21">
      <c r="A8" s="130">
        <f>[1]ORÇAMENTO!A9</f>
        <v>1</v>
      </c>
      <c r="B8" s="131" t="str">
        <f>planilha!$B$7</f>
        <v>SERVIÇOS PRELIMINARES</v>
      </c>
      <c r="C8" s="76">
        <f>planilha!G7</f>
        <v>75828.490000000005</v>
      </c>
      <c r="D8" s="76"/>
      <c r="E8" s="77">
        <f>($C$8*E9)/100</f>
        <v>75828.490000000005</v>
      </c>
      <c r="F8" s="77">
        <f t="shared" ref="F8:L8" si="0">($C$8*F9)/100</f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7"/>
      <c r="N8" s="77"/>
      <c r="O8" s="77">
        <f t="shared" ref="O8:O51" si="1">SUM(E8:N8)</f>
        <v>75828.490000000005</v>
      </c>
      <c r="P8" s="78"/>
      <c r="Q8" s="78"/>
      <c r="R8" s="79"/>
    </row>
    <row r="9" spans="1:21">
      <c r="A9" s="130"/>
      <c r="B9" s="131"/>
      <c r="C9" s="80">
        <f>(C8/C52)*100</f>
        <v>3.6680047951350234</v>
      </c>
      <c r="D9" s="80"/>
      <c r="E9" s="77">
        <v>100</v>
      </c>
      <c r="F9" s="77"/>
      <c r="G9" s="77"/>
      <c r="H9" s="77"/>
      <c r="I9" s="77"/>
      <c r="J9" s="77"/>
      <c r="K9" s="77"/>
      <c r="L9" s="77"/>
      <c r="M9" s="77"/>
      <c r="N9" s="77"/>
      <c r="O9" s="77">
        <f t="shared" si="1"/>
        <v>100</v>
      </c>
      <c r="P9" s="78"/>
      <c r="Q9" s="78"/>
      <c r="R9" s="79"/>
    </row>
    <row r="10" spans="1:21">
      <c r="A10" s="130">
        <v>2</v>
      </c>
      <c r="B10" s="131" t="str">
        <f>planilha!$B$15</f>
        <v>SISTEMA DE VEDAÇÃO VERTICAL INTERNO E EXTERNO (PAREDES)</v>
      </c>
      <c r="C10" s="76">
        <f>planilha!G15</f>
        <v>15037.58</v>
      </c>
      <c r="D10" s="76"/>
      <c r="E10" s="77">
        <f>($C$10*E11)/100</f>
        <v>15037.58</v>
      </c>
      <c r="F10" s="77">
        <f t="shared" ref="F10:L10" si="2">($C$10*F11)/100</f>
        <v>0</v>
      </c>
      <c r="G10" s="77">
        <f t="shared" si="2"/>
        <v>0</v>
      </c>
      <c r="H10" s="77">
        <f t="shared" si="2"/>
        <v>0</v>
      </c>
      <c r="I10" s="77">
        <f t="shared" si="2"/>
        <v>0</v>
      </c>
      <c r="J10" s="77">
        <f t="shared" si="2"/>
        <v>0</v>
      </c>
      <c r="K10" s="77">
        <f t="shared" si="2"/>
        <v>0</v>
      </c>
      <c r="L10" s="77">
        <f t="shared" si="2"/>
        <v>0</v>
      </c>
      <c r="M10" s="77"/>
      <c r="N10" s="77"/>
      <c r="O10" s="77">
        <f t="shared" si="1"/>
        <v>15037.58</v>
      </c>
      <c r="P10" s="78"/>
      <c r="Q10" s="78"/>
      <c r="R10" s="79"/>
    </row>
    <row r="11" spans="1:21">
      <c r="A11" s="130"/>
      <c r="B11" s="131"/>
      <c r="C11" s="80">
        <f>(C10/C52)*100</f>
        <v>0.72740358600344701</v>
      </c>
      <c r="D11" s="80"/>
      <c r="E11" s="77">
        <v>100</v>
      </c>
      <c r="F11" s="77"/>
      <c r="G11" s="77"/>
      <c r="H11" s="77"/>
      <c r="I11" s="77"/>
      <c r="J11" s="77"/>
      <c r="K11" s="77"/>
      <c r="L11" s="77"/>
      <c r="M11" s="77"/>
      <c r="N11" s="77"/>
      <c r="O11" s="77">
        <f t="shared" si="1"/>
        <v>100</v>
      </c>
      <c r="P11" s="78"/>
      <c r="Q11" s="78"/>
      <c r="R11" s="79"/>
    </row>
    <row r="12" spans="1:21">
      <c r="A12" s="130">
        <v>3</v>
      </c>
      <c r="B12" s="131" t="str">
        <f>planilha!$B$21</f>
        <v>ESQUADRIAS</v>
      </c>
      <c r="C12" s="81">
        <f>planilha!G21</f>
        <v>285601.71000000002</v>
      </c>
      <c r="D12" s="80"/>
      <c r="E12" s="77">
        <f>($C$12*E13)/100</f>
        <v>171361.02600000001</v>
      </c>
      <c r="F12" s="77">
        <f t="shared" ref="F12:L14" si="3">($C$12*F13)/100</f>
        <v>114240.68400000001</v>
      </c>
      <c r="G12" s="77">
        <f t="shared" si="3"/>
        <v>0</v>
      </c>
      <c r="H12" s="77">
        <f t="shared" si="3"/>
        <v>0</v>
      </c>
      <c r="I12" s="77">
        <f t="shared" si="3"/>
        <v>0</v>
      </c>
      <c r="J12" s="77">
        <f t="shared" si="3"/>
        <v>0</v>
      </c>
      <c r="K12" s="77">
        <f t="shared" si="3"/>
        <v>0</v>
      </c>
      <c r="L12" s="77">
        <f t="shared" si="3"/>
        <v>0</v>
      </c>
      <c r="M12" s="77"/>
      <c r="N12" s="77"/>
      <c r="O12" s="77">
        <f t="shared" si="1"/>
        <v>285601.71000000002</v>
      </c>
      <c r="P12" s="78"/>
      <c r="Q12" s="78"/>
      <c r="R12" s="79"/>
    </row>
    <row r="13" spans="1:21">
      <c r="A13" s="130"/>
      <c r="B13" s="131"/>
      <c r="C13" s="80">
        <f>(C12/C52)*100</f>
        <v>13.815235431679604</v>
      </c>
      <c r="D13" s="80"/>
      <c r="E13" s="77">
        <v>60</v>
      </c>
      <c r="F13" s="77">
        <v>40</v>
      </c>
      <c r="G13" s="77"/>
      <c r="H13" s="77"/>
      <c r="I13" s="77"/>
      <c r="J13" s="77"/>
      <c r="K13" s="77"/>
      <c r="L13" s="77"/>
      <c r="M13" s="77"/>
      <c r="N13" s="77"/>
      <c r="O13" s="77">
        <f t="shared" si="1"/>
        <v>100</v>
      </c>
      <c r="P13" s="78"/>
      <c r="Q13" s="78"/>
      <c r="R13" s="79"/>
    </row>
    <row r="14" spans="1:21">
      <c r="A14" s="130">
        <v>4</v>
      </c>
      <c r="B14" s="131" t="str">
        <f>planilha!B63</f>
        <v>SISTEMAS DE COBERTURA</v>
      </c>
      <c r="C14" s="81">
        <f>planilha!G63</f>
        <v>396878.34</v>
      </c>
      <c r="D14" s="80"/>
      <c r="E14" s="77">
        <f>($C$14*E15)/100</f>
        <v>0</v>
      </c>
      <c r="F14" s="77">
        <f t="shared" ref="F14:L14" si="4">($C$14*F15)/100</f>
        <v>138907.41899999999</v>
      </c>
      <c r="G14" s="77">
        <f t="shared" si="4"/>
        <v>257970.921</v>
      </c>
      <c r="H14" s="77">
        <f t="shared" si="4"/>
        <v>0</v>
      </c>
      <c r="I14" s="77">
        <f t="shared" si="4"/>
        <v>0</v>
      </c>
      <c r="J14" s="77">
        <f t="shared" si="4"/>
        <v>0</v>
      </c>
      <c r="K14" s="77">
        <f t="shared" si="4"/>
        <v>0</v>
      </c>
      <c r="L14" s="77">
        <f t="shared" si="4"/>
        <v>0</v>
      </c>
      <c r="M14" s="77"/>
      <c r="N14" s="77"/>
      <c r="O14" s="77">
        <f t="shared" si="1"/>
        <v>396878.33999999997</v>
      </c>
      <c r="P14" s="78"/>
      <c r="Q14" s="78"/>
      <c r="R14" s="79"/>
    </row>
    <row r="15" spans="1:21">
      <c r="A15" s="130"/>
      <c r="B15" s="131"/>
      <c r="C15" s="80">
        <f>(C14/C52)*100</f>
        <v>19.1979512476805</v>
      </c>
      <c r="D15" s="80"/>
      <c r="E15" s="77"/>
      <c r="F15" s="77">
        <v>35</v>
      </c>
      <c r="G15" s="77">
        <v>65</v>
      </c>
      <c r="H15" s="77"/>
      <c r="I15" s="77"/>
      <c r="J15" s="77"/>
      <c r="K15" s="77"/>
      <c r="L15" s="77"/>
      <c r="M15" s="77"/>
      <c r="N15" s="77"/>
      <c r="O15" s="77">
        <f t="shared" si="1"/>
        <v>100</v>
      </c>
      <c r="P15" s="78"/>
      <c r="Q15" s="78"/>
      <c r="R15" s="79"/>
    </row>
    <row r="16" spans="1:21">
      <c r="A16" s="130">
        <v>5</v>
      </c>
      <c r="B16" s="131" t="str">
        <f>planilha!$B$71</f>
        <v>REVESTIMENTOS INTERNOS E EXTERNOS</v>
      </c>
      <c r="C16" s="81">
        <f>planilha!G71</f>
        <v>171498.47</v>
      </c>
      <c r="D16" s="80"/>
      <c r="E16" s="77">
        <f>($C$16*E17)/100</f>
        <v>0</v>
      </c>
      <c r="F16" s="77">
        <f t="shared" ref="F16:L16" si="5">($C$16*F17)/100</f>
        <v>0</v>
      </c>
      <c r="G16" s="77">
        <f t="shared" si="5"/>
        <v>0</v>
      </c>
      <c r="H16" s="77">
        <f t="shared" si="5"/>
        <v>171498.47</v>
      </c>
      <c r="I16" s="77">
        <f t="shared" si="5"/>
        <v>0</v>
      </c>
      <c r="J16" s="77">
        <f t="shared" si="5"/>
        <v>0</v>
      </c>
      <c r="K16" s="77">
        <f t="shared" si="5"/>
        <v>0</v>
      </c>
      <c r="L16" s="77">
        <f t="shared" si="5"/>
        <v>0</v>
      </c>
      <c r="M16" s="77"/>
      <c r="N16" s="77"/>
      <c r="O16" s="77">
        <f t="shared" si="1"/>
        <v>171498.47</v>
      </c>
      <c r="P16" s="78"/>
      <c r="Q16" s="78"/>
      <c r="R16" s="79"/>
    </row>
    <row r="17" spans="1:18">
      <c r="A17" s="130"/>
      <c r="B17" s="131"/>
      <c r="C17" s="80">
        <f>(C16/C52)*100</f>
        <v>8.2957897528794255</v>
      </c>
      <c r="D17" s="80"/>
      <c r="E17" s="77"/>
      <c r="F17" s="77"/>
      <c r="G17" s="77"/>
      <c r="H17" s="77">
        <v>100</v>
      </c>
      <c r="I17" s="77"/>
      <c r="J17" s="77"/>
      <c r="K17" s="77"/>
      <c r="L17" s="77"/>
      <c r="M17" s="77"/>
      <c r="N17" s="77"/>
      <c r="O17" s="77">
        <f t="shared" si="1"/>
        <v>100</v>
      </c>
      <c r="P17" s="78"/>
      <c r="Q17" s="78"/>
      <c r="R17" s="79"/>
    </row>
    <row r="18" spans="1:18">
      <c r="A18" s="130">
        <v>6</v>
      </c>
      <c r="B18" s="131" t="str">
        <f>planilha!$B$81</f>
        <v>SISTEMAS DE PISOS INTERNOS E EXTERNOS (PAVIMENTAÇÃO)</v>
      </c>
      <c r="C18" s="81">
        <f>planilha!G81</f>
        <v>194667.23</v>
      </c>
      <c r="D18" s="80"/>
      <c r="E18" s="77">
        <f>($C$18*E19)/100</f>
        <v>0</v>
      </c>
      <c r="F18" s="77">
        <f t="shared" ref="F18:L18" si="6">($C$18*F19)/100</f>
        <v>0</v>
      </c>
      <c r="G18" s="77">
        <f t="shared" si="6"/>
        <v>0</v>
      </c>
      <c r="H18" s="77">
        <f t="shared" si="6"/>
        <v>77866.892000000007</v>
      </c>
      <c r="I18" s="77">
        <f t="shared" si="6"/>
        <v>116800.338</v>
      </c>
      <c r="J18" s="77">
        <f t="shared" si="6"/>
        <v>0</v>
      </c>
      <c r="K18" s="77">
        <f t="shared" si="6"/>
        <v>0</v>
      </c>
      <c r="L18" s="77">
        <f t="shared" si="6"/>
        <v>0</v>
      </c>
      <c r="M18" s="77"/>
      <c r="N18" s="77"/>
      <c r="O18" s="77">
        <f t="shared" si="1"/>
        <v>194667.23</v>
      </c>
      <c r="P18" s="78"/>
      <c r="Q18" s="78"/>
      <c r="R18" s="79"/>
    </row>
    <row r="19" spans="1:18">
      <c r="A19" s="130"/>
      <c r="B19" s="131"/>
      <c r="C19" s="80">
        <f>(C18/C52)*100</f>
        <v>9.4165178957889388</v>
      </c>
      <c r="D19" s="80"/>
      <c r="E19" s="77"/>
      <c r="F19" s="77"/>
      <c r="G19" s="77"/>
      <c r="H19" s="77">
        <v>40</v>
      </c>
      <c r="I19" s="77">
        <v>60</v>
      </c>
      <c r="J19" s="77"/>
      <c r="K19" s="77"/>
      <c r="L19" s="77"/>
      <c r="M19" s="77"/>
      <c r="N19" s="77"/>
      <c r="O19" s="77">
        <f t="shared" si="1"/>
        <v>100</v>
      </c>
      <c r="P19" s="78"/>
      <c r="Q19" s="78"/>
      <c r="R19" s="79"/>
    </row>
    <row r="20" spans="1:18">
      <c r="A20" s="130">
        <v>7</v>
      </c>
      <c r="B20" s="131" t="str">
        <f>planilha!$B$103</f>
        <v>PINTURA</v>
      </c>
      <c r="C20" s="81">
        <f>planilha!G103</f>
        <v>119775.91</v>
      </c>
      <c r="D20" s="80"/>
      <c r="E20" s="77">
        <f>($C$20*E21)/100</f>
        <v>0</v>
      </c>
      <c r="F20" s="77">
        <f t="shared" ref="F20:L20" si="7">($C$20*F21)/100</f>
        <v>0</v>
      </c>
      <c r="G20" s="77">
        <f t="shared" si="7"/>
        <v>0</v>
      </c>
      <c r="H20" s="77">
        <f t="shared" si="7"/>
        <v>0</v>
      </c>
      <c r="I20" s="77">
        <f t="shared" si="7"/>
        <v>119775.91</v>
      </c>
      <c r="J20" s="77">
        <f t="shared" si="7"/>
        <v>0</v>
      </c>
      <c r="K20" s="77">
        <f t="shared" si="7"/>
        <v>0</v>
      </c>
      <c r="L20" s="77">
        <f t="shared" si="7"/>
        <v>0</v>
      </c>
      <c r="M20" s="77"/>
      <c r="N20" s="77"/>
      <c r="O20" s="77">
        <f t="shared" si="1"/>
        <v>119775.91</v>
      </c>
      <c r="P20" s="78"/>
      <c r="Q20" s="78"/>
      <c r="R20" s="79"/>
    </row>
    <row r="21" spans="1:18">
      <c r="A21" s="130"/>
      <c r="B21" s="131"/>
      <c r="C21" s="80">
        <f>(C20/C52)*100</f>
        <v>5.7938462472569476</v>
      </c>
      <c r="D21" s="80"/>
      <c r="E21" s="77"/>
      <c r="F21" s="77"/>
      <c r="G21" s="77"/>
      <c r="H21" s="77"/>
      <c r="I21" s="77">
        <v>100</v>
      </c>
      <c r="J21" s="77"/>
      <c r="K21" s="77"/>
      <c r="L21" s="77"/>
      <c r="M21" s="77"/>
      <c r="N21" s="77"/>
      <c r="O21" s="77">
        <f t="shared" si="1"/>
        <v>100</v>
      </c>
      <c r="P21" s="78"/>
      <c r="Q21" s="78"/>
      <c r="R21" s="79"/>
    </row>
    <row r="22" spans="1:18">
      <c r="A22" s="130">
        <v>8</v>
      </c>
      <c r="B22" s="131" t="str">
        <f>planilha!$B$111</f>
        <v>INSTALAÇÃO HIDRÁULICA</v>
      </c>
      <c r="C22" s="81">
        <f>planilha!G111</f>
        <v>85793.59</v>
      </c>
      <c r="D22" s="80"/>
      <c r="E22" s="77">
        <f>($C$22*E23)/100</f>
        <v>0</v>
      </c>
      <c r="F22" s="77">
        <f t="shared" ref="F22:L22" si="8">($C$22*F23)/100</f>
        <v>0</v>
      </c>
      <c r="G22" s="77">
        <f t="shared" si="8"/>
        <v>0</v>
      </c>
      <c r="H22" s="77">
        <f t="shared" si="8"/>
        <v>0</v>
      </c>
      <c r="I22" s="77">
        <f t="shared" si="8"/>
        <v>0</v>
      </c>
      <c r="J22" s="77">
        <f t="shared" si="8"/>
        <v>85793.59</v>
      </c>
      <c r="K22" s="77">
        <f t="shared" si="8"/>
        <v>0</v>
      </c>
      <c r="L22" s="77">
        <f t="shared" si="8"/>
        <v>0</v>
      </c>
      <c r="M22" s="77"/>
      <c r="N22" s="77"/>
      <c r="O22" s="77">
        <f t="shared" si="1"/>
        <v>85793.59</v>
      </c>
      <c r="P22" s="78"/>
      <c r="Q22" s="78"/>
      <c r="R22" s="79"/>
    </row>
    <row r="23" spans="1:18">
      <c r="A23" s="130"/>
      <c r="B23" s="131"/>
      <c r="C23" s="80">
        <f>(C22/C52)*100</f>
        <v>4.1500404335078827</v>
      </c>
      <c r="D23" s="80"/>
      <c r="E23" s="77"/>
      <c r="F23" s="77"/>
      <c r="G23" s="77"/>
      <c r="H23" s="77"/>
      <c r="I23" s="77"/>
      <c r="J23" s="77">
        <v>100</v>
      </c>
      <c r="K23" s="77"/>
      <c r="L23" s="77"/>
      <c r="M23" s="77"/>
      <c r="N23" s="77"/>
      <c r="O23" s="77">
        <f t="shared" si="1"/>
        <v>100</v>
      </c>
      <c r="P23" s="78"/>
      <c r="Q23" s="78"/>
      <c r="R23" s="79"/>
    </row>
    <row r="24" spans="1:18">
      <c r="A24" s="130">
        <v>9</v>
      </c>
      <c r="B24" s="131" t="str">
        <f>planilha!$B$185</f>
        <v>DRENAGEM DE ÁGUAS PLUVIAIS</v>
      </c>
      <c r="C24" s="81">
        <f>planilha!G185</f>
        <v>16437.45</v>
      </c>
      <c r="D24" s="80"/>
      <c r="E24" s="77">
        <f>($C$24*E25)/100</f>
        <v>0</v>
      </c>
      <c r="F24" s="77">
        <f t="shared" ref="F24:L24" si="9">($C$24*F25)/100</f>
        <v>0</v>
      </c>
      <c r="G24" s="77">
        <f t="shared" si="9"/>
        <v>0</v>
      </c>
      <c r="H24" s="77">
        <f t="shared" si="9"/>
        <v>0</v>
      </c>
      <c r="I24" s="77">
        <f t="shared" si="9"/>
        <v>0</v>
      </c>
      <c r="J24" s="77">
        <f t="shared" si="9"/>
        <v>16437.45</v>
      </c>
      <c r="K24" s="77">
        <f t="shared" si="9"/>
        <v>0</v>
      </c>
      <c r="L24" s="77">
        <f t="shared" si="9"/>
        <v>0</v>
      </c>
      <c r="M24" s="77"/>
      <c r="N24" s="77"/>
      <c r="O24" s="77">
        <f t="shared" si="1"/>
        <v>16437.45</v>
      </c>
      <c r="P24" s="78"/>
      <c r="Q24" s="78"/>
      <c r="R24" s="79"/>
    </row>
    <row r="25" spans="1:18">
      <c r="A25" s="130"/>
      <c r="B25" s="131"/>
      <c r="C25" s="80">
        <f>(C24/C52)*100</f>
        <v>0.79511863443136199</v>
      </c>
      <c r="D25" s="80"/>
      <c r="E25" s="77"/>
      <c r="F25" s="77"/>
      <c r="G25" s="77"/>
      <c r="H25" s="77"/>
      <c r="I25" s="77"/>
      <c r="J25" s="77">
        <v>100</v>
      </c>
      <c r="K25" s="77"/>
      <c r="L25" s="77"/>
      <c r="M25" s="77"/>
      <c r="N25" s="77"/>
      <c r="O25" s="77">
        <f t="shared" si="1"/>
        <v>100</v>
      </c>
      <c r="P25" s="78"/>
      <c r="Q25" s="78"/>
      <c r="R25" s="79"/>
    </row>
    <row r="26" spans="1:18">
      <c r="A26" s="130">
        <v>10</v>
      </c>
      <c r="B26" s="131" t="str">
        <f>planilha!B195</f>
        <v>INSTALAÇÃO SANITÁRIA</v>
      </c>
      <c r="C26" s="81">
        <f>planilha!G195</f>
        <v>56907.03</v>
      </c>
      <c r="D26" s="80"/>
      <c r="E26" s="77">
        <f>($C$26*E27)/100</f>
        <v>0</v>
      </c>
      <c r="F26" s="77">
        <f t="shared" ref="F26:L26" si="10">($C$26*F27)/100</f>
        <v>0</v>
      </c>
      <c r="G26" s="77">
        <f t="shared" si="10"/>
        <v>0</v>
      </c>
      <c r="H26" s="77">
        <f t="shared" si="10"/>
        <v>0</v>
      </c>
      <c r="I26" s="77">
        <f t="shared" si="10"/>
        <v>0</v>
      </c>
      <c r="J26" s="77">
        <f t="shared" si="10"/>
        <v>56907.03</v>
      </c>
      <c r="K26" s="77">
        <f t="shared" si="10"/>
        <v>0</v>
      </c>
      <c r="L26" s="77">
        <f t="shared" si="10"/>
        <v>0</v>
      </c>
      <c r="M26" s="77"/>
      <c r="N26" s="77"/>
      <c r="O26" s="77">
        <f t="shared" si="1"/>
        <v>56907.03</v>
      </c>
      <c r="P26" s="78"/>
      <c r="Q26" s="78"/>
      <c r="R26" s="79"/>
    </row>
    <row r="27" spans="1:18">
      <c r="A27" s="130"/>
      <c r="B27" s="131"/>
      <c r="C27" s="80">
        <f>(C26/C52)*100</f>
        <v>2.7527286764762509</v>
      </c>
      <c r="D27" s="80"/>
      <c r="E27" s="77"/>
      <c r="F27" s="77"/>
      <c r="G27" s="77"/>
      <c r="H27" s="77"/>
      <c r="I27" s="77"/>
      <c r="J27" s="77">
        <v>100</v>
      </c>
      <c r="K27" s="77"/>
      <c r="L27" s="77"/>
      <c r="M27" s="77"/>
      <c r="N27" s="77"/>
      <c r="O27" s="77">
        <f t="shared" si="1"/>
        <v>100</v>
      </c>
      <c r="P27" s="78"/>
      <c r="Q27" s="78"/>
      <c r="R27" s="79"/>
    </row>
    <row r="28" spans="1:18">
      <c r="A28" s="130">
        <v>11</v>
      </c>
      <c r="B28" s="131" t="str">
        <f>planilha!B228</f>
        <v>LOUÇAS E METAIS</v>
      </c>
      <c r="C28" s="81">
        <f>planilha!G228</f>
        <v>62932.220000000008</v>
      </c>
      <c r="D28" s="80"/>
      <c r="E28" s="77">
        <f>($C$28*E29)/100</f>
        <v>0</v>
      </c>
      <c r="F28" s="77">
        <f t="shared" ref="F28:L28" si="11">($C$28*F29)/100</f>
        <v>0</v>
      </c>
      <c r="G28" s="77">
        <f t="shared" si="11"/>
        <v>0</v>
      </c>
      <c r="H28" s="77">
        <f t="shared" si="11"/>
        <v>0</v>
      </c>
      <c r="I28" s="77">
        <f t="shared" si="11"/>
        <v>0</v>
      </c>
      <c r="J28" s="77">
        <f t="shared" si="11"/>
        <v>62932.220000000008</v>
      </c>
      <c r="K28" s="77">
        <f t="shared" si="11"/>
        <v>0</v>
      </c>
      <c r="L28" s="77">
        <f t="shared" si="11"/>
        <v>0</v>
      </c>
      <c r="M28" s="77"/>
      <c r="N28" s="77"/>
      <c r="O28" s="77">
        <f t="shared" si="1"/>
        <v>62932.220000000008</v>
      </c>
      <c r="P28" s="78"/>
      <c r="Q28" s="78"/>
      <c r="R28" s="79"/>
    </row>
    <row r="29" spans="1:18">
      <c r="A29" s="130"/>
      <c r="B29" s="131"/>
      <c r="C29" s="80">
        <f>(C28/C52)*100</f>
        <v>3.0441814775487717</v>
      </c>
      <c r="D29" s="80"/>
      <c r="E29" s="77"/>
      <c r="F29" s="77"/>
      <c r="G29" s="77"/>
      <c r="H29" s="77"/>
      <c r="I29" s="77"/>
      <c r="J29" s="77">
        <v>100</v>
      </c>
      <c r="K29" s="77"/>
      <c r="L29" s="77"/>
      <c r="M29" s="77"/>
      <c r="N29" s="77"/>
      <c r="O29" s="77">
        <f t="shared" si="1"/>
        <v>100</v>
      </c>
      <c r="P29" s="78"/>
      <c r="Q29" s="78"/>
      <c r="R29" s="79"/>
    </row>
    <row r="30" spans="1:18">
      <c r="A30" s="130">
        <v>12</v>
      </c>
      <c r="B30" s="131" t="str">
        <f>planilha!B258</f>
        <v>INSTALAÇÃO DE GÁS COMBUSTÍVEL</v>
      </c>
      <c r="C30" s="81">
        <f>planilha!G258</f>
        <v>5799.91</v>
      </c>
      <c r="D30" s="80"/>
      <c r="E30" s="77">
        <f>($C$30*E31)/100</f>
        <v>0</v>
      </c>
      <c r="F30" s="77">
        <f t="shared" ref="F30:L30" si="12">($C$30*F31)/100</f>
        <v>0</v>
      </c>
      <c r="G30" s="77">
        <f t="shared" si="12"/>
        <v>0</v>
      </c>
      <c r="H30" s="77">
        <f t="shared" si="12"/>
        <v>0</v>
      </c>
      <c r="I30" s="77">
        <f t="shared" si="12"/>
        <v>0</v>
      </c>
      <c r="J30" s="77">
        <f t="shared" si="12"/>
        <v>5799.91</v>
      </c>
      <c r="K30" s="77">
        <f t="shared" si="12"/>
        <v>0</v>
      </c>
      <c r="L30" s="77">
        <f t="shared" si="12"/>
        <v>0</v>
      </c>
      <c r="M30" s="77"/>
      <c r="N30" s="77"/>
      <c r="O30" s="77">
        <f t="shared" si="1"/>
        <v>5799.91</v>
      </c>
      <c r="P30" s="78"/>
      <c r="Q30" s="78"/>
      <c r="R30" s="79"/>
    </row>
    <row r="31" spans="1:18">
      <c r="A31" s="130"/>
      <c r="B31" s="131"/>
      <c r="C31" s="80">
        <f>(C30/C52)*100</f>
        <v>0.28055547052765489</v>
      </c>
      <c r="D31" s="80"/>
      <c r="E31" s="77"/>
      <c r="F31" s="77"/>
      <c r="G31" s="77"/>
      <c r="H31" s="77"/>
      <c r="I31" s="77"/>
      <c r="J31" s="77">
        <v>100</v>
      </c>
      <c r="K31" s="77"/>
      <c r="L31" s="77"/>
      <c r="M31" s="77"/>
      <c r="N31" s="77"/>
      <c r="O31" s="77">
        <f t="shared" si="1"/>
        <v>100</v>
      </c>
      <c r="P31" s="78"/>
      <c r="Q31" s="78"/>
      <c r="R31" s="79"/>
    </row>
    <row r="32" spans="1:18">
      <c r="A32" s="130">
        <v>13</v>
      </c>
      <c r="B32" s="131" t="str">
        <f>planilha!B281</f>
        <v>SISTEMA DE PROTEÇÃO CONTRA INCÊNDIO</v>
      </c>
      <c r="C32" s="81">
        <f>planilha!G281</f>
        <v>62351.999999999993</v>
      </c>
      <c r="D32" s="80"/>
      <c r="E32" s="77">
        <f>($C$32*E33)/100</f>
        <v>0</v>
      </c>
      <c r="F32" s="77">
        <f t="shared" ref="F32:L32" si="13">($C$32*F33)/100</f>
        <v>0</v>
      </c>
      <c r="G32" s="77">
        <f t="shared" si="13"/>
        <v>0</v>
      </c>
      <c r="H32" s="77">
        <f t="shared" si="13"/>
        <v>0</v>
      </c>
      <c r="I32" s="77">
        <f t="shared" si="13"/>
        <v>0</v>
      </c>
      <c r="J32" s="77">
        <f t="shared" si="13"/>
        <v>0</v>
      </c>
      <c r="K32" s="77">
        <f t="shared" si="13"/>
        <v>62351.999999999993</v>
      </c>
      <c r="L32" s="77">
        <f t="shared" si="13"/>
        <v>0</v>
      </c>
      <c r="M32" s="77"/>
      <c r="N32" s="77"/>
      <c r="O32" s="77">
        <f t="shared" si="1"/>
        <v>62351.999999999993</v>
      </c>
      <c r="P32" s="78"/>
      <c r="Q32" s="78"/>
      <c r="R32" s="79"/>
    </row>
    <row r="33" spans="1:18">
      <c r="A33" s="130"/>
      <c r="B33" s="131"/>
      <c r="C33" s="80">
        <f>(C32/C52)*100</f>
        <v>3.016114853220194</v>
      </c>
      <c r="D33" s="80"/>
      <c r="E33" s="77"/>
      <c r="F33" s="77"/>
      <c r="G33" s="77"/>
      <c r="H33" s="77"/>
      <c r="I33" s="77"/>
      <c r="J33" s="77"/>
      <c r="K33" s="77">
        <v>100</v>
      </c>
      <c r="L33" s="77"/>
      <c r="M33" s="77"/>
      <c r="N33" s="77"/>
      <c r="O33" s="77">
        <f t="shared" si="1"/>
        <v>100</v>
      </c>
      <c r="P33" s="78"/>
      <c r="Q33" s="78"/>
      <c r="R33" s="79"/>
    </row>
    <row r="34" spans="1:18">
      <c r="A34" s="130">
        <v>14</v>
      </c>
      <c r="B34" s="131" t="str">
        <f>planilha!B311</f>
        <v>INSTALAÇÕES ELÉTRICAS - 220V</v>
      </c>
      <c r="C34" s="81">
        <f>planilha!G311</f>
        <v>169002.43</v>
      </c>
      <c r="D34" s="80"/>
      <c r="E34" s="77">
        <f>($C$34*E35)/100</f>
        <v>0</v>
      </c>
      <c r="F34" s="77">
        <f t="shared" ref="F34:L34" si="14">($C$34*F35)/100</f>
        <v>0</v>
      </c>
      <c r="G34" s="77">
        <f t="shared" si="14"/>
        <v>0</v>
      </c>
      <c r="H34" s="77">
        <f t="shared" si="14"/>
        <v>0</v>
      </c>
      <c r="I34" s="77">
        <f t="shared" si="14"/>
        <v>0</v>
      </c>
      <c r="J34" s="77">
        <f t="shared" si="14"/>
        <v>0</v>
      </c>
      <c r="K34" s="77">
        <f t="shared" si="14"/>
        <v>169002.43</v>
      </c>
      <c r="L34" s="77">
        <f t="shared" si="14"/>
        <v>0</v>
      </c>
      <c r="M34" s="77"/>
      <c r="N34" s="77"/>
      <c r="O34" s="77">
        <f t="shared" si="1"/>
        <v>169002.43</v>
      </c>
      <c r="P34" s="78"/>
      <c r="Q34" s="78"/>
      <c r="R34" s="79"/>
    </row>
    <row r="35" spans="1:18">
      <c r="A35" s="130"/>
      <c r="B35" s="131"/>
      <c r="C35" s="80">
        <f>(C34/C52)*100</f>
        <v>8.1750503488790436</v>
      </c>
      <c r="D35" s="80"/>
      <c r="E35" s="77"/>
      <c r="F35" s="77"/>
      <c r="G35" s="77"/>
      <c r="H35" s="77"/>
      <c r="I35" s="77"/>
      <c r="J35" s="77"/>
      <c r="K35" s="77">
        <v>100</v>
      </c>
      <c r="L35" s="77"/>
      <c r="M35" s="77"/>
      <c r="N35" s="77"/>
      <c r="O35" s="77">
        <f t="shared" si="1"/>
        <v>100</v>
      </c>
      <c r="P35" s="78"/>
      <c r="Q35" s="78"/>
      <c r="R35" s="79"/>
    </row>
    <row r="36" spans="1:18">
      <c r="A36" s="130">
        <v>15</v>
      </c>
      <c r="B36" s="131" t="str">
        <f>planilha!B367</f>
        <v>INSTALAÇÕES DE CLIMATIZAÇÃO</v>
      </c>
      <c r="C36" s="81">
        <f>planilha!G367</f>
        <v>1892.3000000000002</v>
      </c>
      <c r="D36" s="80"/>
      <c r="E36" s="77">
        <f>($C$36*E37)/100</f>
        <v>0</v>
      </c>
      <c r="F36" s="77">
        <f t="shared" ref="F36:L36" si="15">($C$36*F37)/100</f>
        <v>0</v>
      </c>
      <c r="G36" s="77">
        <f t="shared" si="15"/>
        <v>0</v>
      </c>
      <c r="H36" s="77">
        <f t="shared" si="15"/>
        <v>0</v>
      </c>
      <c r="I36" s="77">
        <f t="shared" si="15"/>
        <v>0</v>
      </c>
      <c r="J36" s="77">
        <f t="shared" si="15"/>
        <v>0</v>
      </c>
      <c r="K36" s="77">
        <f t="shared" si="15"/>
        <v>1892.3000000000002</v>
      </c>
      <c r="L36" s="77">
        <f t="shared" si="15"/>
        <v>0</v>
      </c>
      <c r="M36" s="77"/>
      <c r="N36" s="77"/>
      <c r="O36" s="77">
        <f t="shared" si="1"/>
        <v>1892.3000000000002</v>
      </c>
      <c r="P36" s="78"/>
      <c r="Q36" s="78"/>
      <c r="R36" s="79"/>
    </row>
    <row r="37" spans="1:18">
      <c r="A37" s="130"/>
      <c r="B37" s="131"/>
      <c r="C37" s="80">
        <f>(C36/C52)*100</f>
        <v>9.1535061212929411E-2</v>
      </c>
      <c r="D37" s="80"/>
      <c r="E37" s="77"/>
      <c r="F37" s="77"/>
      <c r="G37" s="77"/>
      <c r="H37" s="77"/>
      <c r="I37" s="77"/>
      <c r="J37" s="77"/>
      <c r="K37" s="77">
        <v>100</v>
      </c>
      <c r="L37" s="77"/>
      <c r="M37" s="77"/>
      <c r="N37" s="77"/>
      <c r="O37" s="77">
        <f t="shared" si="1"/>
        <v>100</v>
      </c>
      <c r="P37" s="78"/>
      <c r="Q37" s="78"/>
      <c r="R37" s="79"/>
    </row>
    <row r="38" spans="1:18">
      <c r="A38" s="130">
        <v>16</v>
      </c>
      <c r="B38" s="131" t="str">
        <f>planilha!B373</f>
        <v>INSTALAÇÕES DE REDE ESTRUTURADA</v>
      </c>
      <c r="C38" s="81">
        <f>planilha!G373</f>
        <v>56541.639999999992</v>
      </c>
      <c r="D38" s="80"/>
      <c r="E38" s="77">
        <f>($C$38*E39)/100</f>
        <v>0</v>
      </c>
      <c r="F38" s="77">
        <f t="shared" ref="F38:L38" si="16">($C$38*F39)/100</f>
        <v>0</v>
      </c>
      <c r="G38" s="77">
        <f t="shared" si="16"/>
        <v>0</v>
      </c>
      <c r="H38" s="77">
        <f t="shared" si="16"/>
        <v>0</v>
      </c>
      <c r="I38" s="77">
        <f t="shared" si="16"/>
        <v>0</v>
      </c>
      <c r="J38" s="77">
        <f t="shared" si="16"/>
        <v>0</v>
      </c>
      <c r="K38" s="77">
        <f t="shared" si="16"/>
        <v>0</v>
      </c>
      <c r="L38" s="77">
        <f t="shared" si="16"/>
        <v>56541.639999999992</v>
      </c>
      <c r="M38" s="77"/>
      <c r="N38" s="77"/>
      <c r="O38" s="77">
        <f t="shared" si="1"/>
        <v>56541.639999999992</v>
      </c>
      <c r="P38" s="78"/>
      <c r="Q38" s="78"/>
      <c r="R38" s="79"/>
    </row>
    <row r="39" spans="1:18">
      <c r="A39" s="130"/>
      <c r="B39" s="131"/>
      <c r="C39" s="80">
        <f>(C38/C52)*100</f>
        <v>2.7350538912854288</v>
      </c>
      <c r="D39" s="80"/>
      <c r="E39" s="77"/>
      <c r="F39" s="77"/>
      <c r="G39" s="77"/>
      <c r="H39" s="77"/>
      <c r="I39" s="77"/>
      <c r="J39" s="77"/>
      <c r="K39" s="77"/>
      <c r="L39" s="77">
        <v>100</v>
      </c>
      <c r="M39" s="77"/>
      <c r="N39" s="77"/>
      <c r="O39" s="77">
        <f t="shared" si="1"/>
        <v>100</v>
      </c>
      <c r="P39" s="78"/>
      <c r="Q39" s="78"/>
      <c r="R39" s="79"/>
    </row>
    <row r="40" spans="1:18">
      <c r="A40" s="130">
        <v>17</v>
      </c>
      <c r="B40" s="131" t="str">
        <f>planilha!B404</f>
        <v>SISTEMA DE EXAUSTÃO MECÂNICA</v>
      </c>
      <c r="C40" s="81">
        <f>planilha!G404</f>
        <v>14753</v>
      </c>
      <c r="D40" s="80"/>
      <c r="E40" s="77">
        <f>($C$40*E41)/100</f>
        <v>0</v>
      </c>
      <c r="F40" s="77">
        <f t="shared" ref="F40:L40" si="17">($C$40*F41)/100</f>
        <v>0</v>
      </c>
      <c r="G40" s="77">
        <f t="shared" si="17"/>
        <v>0</v>
      </c>
      <c r="H40" s="77">
        <f t="shared" si="17"/>
        <v>0</v>
      </c>
      <c r="I40" s="77">
        <f t="shared" si="17"/>
        <v>0</v>
      </c>
      <c r="J40" s="77">
        <f t="shared" si="17"/>
        <v>0</v>
      </c>
      <c r="K40" s="77">
        <f t="shared" si="17"/>
        <v>0</v>
      </c>
      <c r="L40" s="77">
        <f t="shared" si="17"/>
        <v>14753</v>
      </c>
      <c r="M40" s="77"/>
      <c r="N40" s="77"/>
      <c r="O40" s="77">
        <f t="shared" si="1"/>
        <v>14753</v>
      </c>
      <c r="P40" s="78"/>
      <c r="Q40" s="78"/>
      <c r="R40" s="79"/>
    </row>
    <row r="41" spans="1:18">
      <c r="A41" s="130"/>
      <c r="B41" s="131"/>
      <c r="C41" s="80">
        <f>C40/C52*100</f>
        <v>0.71363777311966781</v>
      </c>
      <c r="D41" s="80"/>
      <c r="E41" s="77"/>
      <c r="F41" s="77"/>
      <c r="G41" s="77"/>
      <c r="H41" s="77"/>
      <c r="I41" s="77"/>
      <c r="J41" s="77"/>
      <c r="K41" s="77"/>
      <c r="L41" s="77">
        <v>100</v>
      </c>
      <c r="M41" s="77"/>
      <c r="N41" s="77"/>
      <c r="O41" s="77">
        <f t="shared" si="1"/>
        <v>100</v>
      </c>
      <c r="P41" s="78"/>
      <c r="Q41" s="78"/>
      <c r="R41" s="79"/>
    </row>
    <row r="42" spans="1:18">
      <c r="A42" s="130">
        <v>18</v>
      </c>
      <c r="B42" s="131" t="str">
        <f>planilha!B407</f>
        <v>SISTEMA DE PROTEÇÃO CONTRA DESCARGAS ATMOSFÉRICAS (SPDA)</v>
      </c>
      <c r="C42" s="81">
        <f>planilha!G407</f>
        <v>30231.170000000002</v>
      </c>
      <c r="D42" s="80"/>
      <c r="E42" s="77">
        <f>($C$42*E43)/100</f>
        <v>0</v>
      </c>
      <c r="F42" s="77">
        <f t="shared" ref="F42:L42" si="18">($C$42*F43)/100</f>
        <v>0</v>
      </c>
      <c r="G42" s="77">
        <f t="shared" si="18"/>
        <v>0</v>
      </c>
      <c r="H42" s="77">
        <f t="shared" si="18"/>
        <v>0</v>
      </c>
      <c r="I42" s="77">
        <f t="shared" si="18"/>
        <v>0</v>
      </c>
      <c r="J42" s="77">
        <f t="shared" si="18"/>
        <v>0</v>
      </c>
      <c r="K42" s="77">
        <f t="shared" si="18"/>
        <v>0</v>
      </c>
      <c r="L42" s="77">
        <f t="shared" si="18"/>
        <v>30231.17</v>
      </c>
      <c r="M42" s="77"/>
      <c r="N42" s="77"/>
      <c r="O42" s="77">
        <f t="shared" si="1"/>
        <v>30231.17</v>
      </c>
      <c r="P42" s="78"/>
      <c r="Q42" s="78"/>
      <c r="R42" s="79"/>
    </row>
    <row r="43" spans="1:18">
      <c r="A43" s="130"/>
      <c r="B43" s="131"/>
      <c r="C43" s="80">
        <f>(C42/C52)*100</f>
        <v>1.4623537475497939</v>
      </c>
      <c r="D43" s="80"/>
      <c r="E43" s="77"/>
      <c r="F43" s="77"/>
      <c r="G43" s="77"/>
      <c r="H43" s="77"/>
      <c r="I43" s="77"/>
      <c r="J43" s="77"/>
      <c r="K43" s="77"/>
      <c r="L43" s="77">
        <v>100</v>
      </c>
      <c r="M43" s="77"/>
      <c r="N43" s="77"/>
      <c r="O43" s="77">
        <f t="shared" si="1"/>
        <v>100</v>
      </c>
      <c r="P43" s="78"/>
      <c r="Q43" s="78"/>
      <c r="R43" s="79"/>
    </row>
    <row r="44" spans="1:18">
      <c r="A44" s="130">
        <v>19</v>
      </c>
      <c r="B44" s="131" t="str">
        <f>planilha!B421</f>
        <v>SERVIÇOS COMPLEMENTARES</v>
      </c>
      <c r="C44" s="81">
        <f>planilha!G421</f>
        <v>71222.27</v>
      </c>
      <c r="D44" s="80"/>
      <c r="E44" s="77">
        <f>($C$44*E45)/100</f>
        <v>0</v>
      </c>
      <c r="F44" s="77">
        <f t="shared" ref="F44:L44" si="19">($C$44*F45)/100</f>
        <v>0</v>
      </c>
      <c r="G44" s="77">
        <f t="shared" si="19"/>
        <v>0</v>
      </c>
      <c r="H44" s="77">
        <f t="shared" si="19"/>
        <v>0</v>
      </c>
      <c r="I44" s="77">
        <f t="shared" si="19"/>
        <v>0</v>
      </c>
      <c r="J44" s="77">
        <f t="shared" si="19"/>
        <v>0</v>
      </c>
      <c r="K44" s="77">
        <f t="shared" si="19"/>
        <v>0</v>
      </c>
      <c r="L44" s="77">
        <f t="shared" si="19"/>
        <v>71222.27</v>
      </c>
      <c r="M44" s="77"/>
      <c r="N44" s="77"/>
      <c r="O44" s="77">
        <f t="shared" si="1"/>
        <v>71222.27</v>
      </c>
      <c r="P44" s="78"/>
      <c r="Q44" s="78"/>
      <c r="R44" s="79"/>
    </row>
    <row r="45" spans="1:18">
      <c r="A45" s="130"/>
      <c r="B45" s="131"/>
      <c r="C45" s="80">
        <f>(C44/C52)*100</f>
        <v>3.4451909550144189</v>
      </c>
      <c r="D45" s="80"/>
      <c r="E45" s="77"/>
      <c r="F45" s="77"/>
      <c r="G45" s="77"/>
      <c r="H45" s="77"/>
      <c r="I45" s="77"/>
      <c r="J45" s="77"/>
      <c r="K45" s="77"/>
      <c r="L45" s="77">
        <v>100</v>
      </c>
      <c r="M45" s="77"/>
      <c r="N45" s="77"/>
      <c r="O45" s="77">
        <f t="shared" si="1"/>
        <v>100</v>
      </c>
      <c r="P45" s="78"/>
      <c r="Q45" s="78"/>
      <c r="R45" s="79"/>
    </row>
    <row r="46" spans="1:18">
      <c r="A46" s="130">
        <v>20</v>
      </c>
      <c r="B46" s="131" t="str">
        <f>planilha!B435</f>
        <v>SERVIÇOS FINAIS</v>
      </c>
      <c r="C46" s="81">
        <f>planilha!G435</f>
        <v>4132.99</v>
      </c>
      <c r="D46" s="80"/>
      <c r="E46" s="77">
        <f>($C$46*E47)/100</f>
        <v>0</v>
      </c>
      <c r="F46" s="77">
        <f t="shared" ref="F46:L46" si="20">($C$46*F47)/100</f>
        <v>0</v>
      </c>
      <c r="G46" s="77">
        <f t="shared" si="20"/>
        <v>0</v>
      </c>
      <c r="H46" s="77">
        <f t="shared" si="20"/>
        <v>0</v>
      </c>
      <c r="I46" s="77">
        <f t="shared" si="20"/>
        <v>0</v>
      </c>
      <c r="J46" s="77">
        <f t="shared" si="20"/>
        <v>0</v>
      </c>
      <c r="K46" s="77">
        <f t="shared" si="20"/>
        <v>0</v>
      </c>
      <c r="L46" s="77">
        <f t="shared" si="20"/>
        <v>4132.99</v>
      </c>
      <c r="M46" s="77"/>
      <c r="N46" s="77"/>
      <c r="O46" s="77">
        <f t="shared" si="1"/>
        <v>4132.99</v>
      </c>
      <c r="P46" s="78"/>
      <c r="Q46" s="78"/>
      <c r="R46" s="79"/>
    </row>
    <row r="47" spans="1:18">
      <c r="A47" s="130"/>
      <c r="B47" s="131"/>
      <c r="C47" s="80">
        <f>(C46/C52)*100</f>
        <v>0.1999225770979364</v>
      </c>
      <c r="D47" s="80"/>
      <c r="E47" s="77"/>
      <c r="F47" s="77"/>
      <c r="G47" s="77"/>
      <c r="H47" s="77"/>
      <c r="I47" s="77"/>
      <c r="J47" s="77"/>
      <c r="K47" s="77"/>
      <c r="L47" s="77">
        <v>100</v>
      </c>
      <c r="M47" s="77"/>
      <c r="N47" s="77"/>
      <c r="O47" s="77">
        <f t="shared" si="1"/>
        <v>100</v>
      </c>
      <c r="P47" s="78"/>
      <c r="Q47" s="78"/>
      <c r="R47" s="79"/>
    </row>
    <row r="48" spans="1:18">
      <c r="A48" s="130">
        <v>21</v>
      </c>
      <c r="B48" s="131" t="str">
        <f>planilha!B438</f>
        <v>URBANIZAÇÃO</v>
      </c>
      <c r="C48" s="81">
        <f>planilha!G438</f>
        <v>41619.299999999996</v>
      </c>
      <c r="D48" s="80"/>
      <c r="E48" s="77">
        <f>($C$48*E49)/100</f>
        <v>0</v>
      </c>
      <c r="F48" s="77">
        <f t="shared" ref="F48:L48" si="21">($C$48*F49)/100</f>
        <v>0</v>
      </c>
      <c r="G48" s="77">
        <f t="shared" si="21"/>
        <v>0</v>
      </c>
      <c r="H48" s="77">
        <f t="shared" si="21"/>
        <v>0</v>
      </c>
      <c r="I48" s="77">
        <f t="shared" si="21"/>
        <v>0</v>
      </c>
      <c r="J48" s="77">
        <f t="shared" si="21"/>
        <v>0</v>
      </c>
      <c r="K48" s="77">
        <f t="shared" si="21"/>
        <v>0</v>
      </c>
      <c r="L48" s="77">
        <f t="shared" si="21"/>
        <v>41619.299999999996</v>
      </c>
      <c r="M48" s="77"/>
      <c r="N48" s="77"/>
      <c r="O48" s="77">
        <f t="shared" si="1"/>
        <v>41619.299999999996</v>
      </c>
      <c r="P48" s="78"/>
      <c r="Q48" s="78"/>
      <c r="R48" s="79"/>
    </row>
    <row r="49" spans="1:18">
      <c r="A49" s="130"/>
      <c r="B49" s="131"/>
      <c r="C49" s="80">
        <f>(C48/C52*100)</f>
        <v>2.0132247387513988</v>
      </c>
      <c r="D49" s="80"/>
      <c r="E49" s="77"/>
      <c r="F49" s="77"/>
      <c r="G49" s="77"/>
      <c r="H49" s="77"/>
      <c r="I49" s="77"/>
      <c r="J49" s="77"/>
      <c r="K49" s="77"/>
      <c r="L49" s="77">
        <v>100</v>
      </c>
      <c r="M49" s="77"/>
      <c r="N49" s="77"/>
      <c r="O49" s="77">
        <f t="shared" si="1"/>
        <v>100</v>
      </c>
      <c r="P49" s="78"/>
      <c r="Q49" s="78"/>
      <c r="R49" s="79"/>
    </row>
    <row r="50" spans="1:18">
      <c r="A50" s="130">
        <v>22</v>
      </c>
      <c r="B50" s="131" t="str">
        <f>planilha!B447</f>
        <v>ADMINISTRAÇÃO LOCAL</v>
      </c>
      <c r="C50" s="81">
        <f>planilha!G447</f>
        <v>128390.25</v>
      </c>
      <c r="D50" s="80"/>
      <c r="E50" s="77">
        <f>($C$50*E51)/100</f>
        <v>16048.78125</v>
      </c>
      <c r="F50" s="77">
        <f t="shared" ref="F50:L50" si="22">($C$50*F51)/100</f>
        <v>16048.78125</v>
      </c>
      <c r="G50" s="77">
        <f t="shared" si="22"/>
        <v>16048.78125</v>
      </c>
      <c r="H50" s="77">
        <f t="shared" si="22"/>
        <v>16048.78125</v>
      </c>
      <c r="I50" s="77">
        <f t="shared" si="22"/>
        <v>16048.78125</v>
      </c>
      <c r="J50" s="77">
        <f t="shared" si="22"/>
        <v>16048.78125</v>
      </c>
      <c r="K50" s="77">
        <f t="shared" si="22"/>
        <v>16048.78125</v>
      </c>
      <c r="L50" s="77">
        <f t="shared" si="22"/>
        <v>16048.78125</v>
      </c>
      <c r="M50" s="77"/>
      <c r="N50" s="77"/>
      <c r="O50" s="77">
        <f t="shared" si="1"/>
        <v>128390.25</v>
      </c>
      <c r="P50" s="78"/>
      <c r="Q50" s="78"/>
      <c r="R50" s="79"/>
    </row>
    <row r="51" spans="1:18">
      <c r="A51" s="130"/>
      <c r="B51" s="131"/>
      <c r="C51" s="80">
        <f>(C50/C52*100)</f>
        <v>6.2105424049533946</v>
      </c>
      <c r="D51" s="80"/>
      <c r="E51" s="77">
        <v>12.5</v>
      </c>
      <c r="F51" s="77">
        <v>12.5</v>
      </c>
      <c r="G51" s="77">
        <v>12.5</v>
      </c>
      <c r="H51" s="77">
        <v>12.5</v>
      </c>
      <c r="I51" s="77">
        <v>12.5</v>
      </c>
      <c r="J51" s="77">
        <v>12.5</v>
      </c>
      <c r="K51" s="77">
        <v>12.5</v>
      </c>
      <c r="L51" s="77">
        <v>12.5</v>
      </c>
      <c r="M51" s="77"/>
      <c r="N51" s="77"/>
      <c r="O51" s="77">
        <f t="shared" si="1"/>
        <v>100</v>
      </c>
      <c r="P51" s="78"/>
      <c r="Q51" s="78"/>
      <c r="R51" s="79"/>
    </row>
    <row r="52" spans="1:18">
      <c r="A52" s="82"/>
      <c r="B52" s="132" t="s">
        <v>1210</v>
      </c>
      <c r="C52" s="83">
        <f>C8+C10+C12+C16+C18+C20+C22+C24+C26+C28+C30+C32+C34+C36+C38+C40+C42+C44+C46+C48+C50+C14</f>
        <v>2067295.2799999998</v>
      </c>
      <c r="D52" s="84" t="s">
        <v>1211</v>
      </c>
      <c r="E52" s="83">
        <f>E8+E10+E12+E16+E18+E20+E22+E24+E26+E28+E30+E32+E34+E36+E38+E40+E42+E44+E46+E48+E50+E14</f>
        <v>278275.87725000002</v>
      </c>
      <c r="F52" s="83">
        <f t="shared" ref="F52:L52" si="23">F8+F10+F12+F16+F18+F20+F22+F24+F26+F28+F30+F32+F34+F36+F38+F40+F42+F44+F46+F48+F50+F14</f>
        <v>269196.88425</v>
      </c>
      <c r="G52" s="83">
        <f t="shared" si="23"/>
        <v>274019.70224999997</v>
      </c>
      <c r="H52" s="83">
        <f t="shared" si="23"/>
        <v>265414.14325000002</v>
      </c>
      <c r="I52" s="83">
        <f t="shared" si="23"/>
        <v>252625.02925000002</v>
      </c>
      <c r="J52" s="83">
        <f t="shared" si="23"/>
        <v>243918.98125000001</v>
      </c>
      <c r="K52" s="83">
        <f t="shared" si="23"/>
        <v>249295.51124999998</v>
      </c>
      <c r="L52" s="83">
        <f t="shared" si="23"/>
        <v>234549.15124999997</v>
      </c>
      <c r="M52" s="83">
        <f t="shared" ref="F52:O52" si="24">M8+M10+M12+M16+M18+M20+M22+M24+M26+M28+M30+M32+M34+M36+M38+M40+M42+M44+M46+M48+M50</f>
        <v>0</v>
      </c>
      <c r="N52" s="83">
        <f t="shared" si="24"/>
        <v>0</v>
      </c>
      <c r="O52" s="83">
        <f>O8+O10+O12+O16+O18+O20+O22+O24+O26+O28+O30+O32+O34+O36+O38+O40+O42+O44+O46+O48+O50+O14</f>
        <v>2067295.2799999998</v>
      </c>
      <c r="P52" s="85"/>
      <c r="Q52" s="85"/>
      <c r="R52" s="86"/>
    </row>
    <row r="53" spans="1:18">
      <c r="A53" s="87"/>
      <c r="B53" s="132"/>
      <c r="C53" s="88">
        <f>C9+C11+C13+C17+C19+C21+C23+C25+C27+C29+C49+C31+C33+C35+C37+C39+C41+C43+C45+C47+C51+C15</f>
        <v>100.00000000000003</v>
      </c>
      <c r="D53" s="89" t="s">
        <v>1212</v>
      </c>
      <c r="E53" s="90">
        <f t="shared" ref="E53:L53" si="25">(E52/$C$52)*100</f>
        <v>13.460867440765407</v>
      </c>
      <c r="F53" s="90">
        <f t="shared" si="25"/>
        <v>13.021694909979189</v>
      </c>
      <c r="G53" s="90">
        <f t="shared" si="25"/>
        <v>13.254986111611498</v>
      </c>
      <c r="H53" s="90">
        <f t="shared" si="25"/>
        <v>12.838714711814175</v>
      </c>
      <c r="I53" s="90">
        <f t="shared" si="25"/>
        <v>12.220074785349485</v>
      </c>
      <c r="J53" s="90">
        <f t="shared" si="25"/>
        <v>11.798942493111097</v>
      </c>
      <c r="K53" s="90">
        <f t="shared" si="25"/>
        <v>12.059018063931342</v>
      </c>
      <c r="L53" s="90">
        <f t="shared" si="25"/>
        <v>11.345701483437818</v>
      </c>
      <c r="M53" s="90"/>
      <c r="N53" s="90"/>
      <c r="O53" s="103">
        <f>O52/C52</f>
        <v>1</v>
      </c>
      <c r="P53" s="91"/>
      <c r="Q53" s="91"/>
      <c r="R53" s="86"/>
    </row>
    <row r="54" spans="1:18">
      <c r="A54" s="92"/>
      <c r="B54" s="93"/>
      <c r="C54" s="94"/>
      <c r="D54" s="84"/>
      <c r="E54" s="94"/>
      <c r="F54" s="94"/>
      <c r="G54" s="94"/>
      <c r="H54" s="91"/>
      <c r="I54" s="91"/>
      <c r="J54" s="91"/>
      <c r="K54" s="91"/>
      <c r="L54" s="91"/>
      <c r="M54" s="91"/>
      <c r="N54" s="91"/>
      <c r="O54" s="95"/>
      <c r="P54" s="59">
        <f>E52/C52</f>
        <v>0.13460867440765406</v>
      </c>
    </row>
    <row r="55" spans="1:18" ht="15.75" customHeight="1">
      <c r="A55" s="96"/>
      <c r="B55" s="133" t="s">
        <v>1213</v>
      </c>
      <c r="C55" s="97"/>
      <c r="D55" s="84" t="s">
        <v>1214</v>
      </c>
      <c r="E55" s="98">
        <f>E52</f>
        <v>278275.87725000002</v>
      </c>
      <c r="F55" s="98">
        <f t="shared" ref="F55:L55" si="26">F52</f>
        <v>269196.88425</v>
      </c>
      <c r="G55" s="98">
        <f t="shared" si="26"/>
        <v>274019.70224999997</v>
      </c>
      <c r="H55" s="98">
        <f t="shared" si="26"/>
        <v>265414.14325000002</v>
      </c>
      <c r="I55" s="98">
        <f t="shared" si="26"/>
        <v>252625.02925000002</v>
      </c>
      <c r="J55" s="98">
        <f t="shared" si="26"/>
        <v>243918.98125000001</v>
      </c>
      <c r="K55" s="98">
        <f t="shared" si="26"/>
        <v>249295.51124999998</v>
      </c>
      <c r="L55" s="98">
        <f t="shared" si="26"/>
        <v>234549.15124999997</v>
      </c>
      <c r="M55" s="98"/>
      <c r="N55" s="98"/>
      <c r="O55" s="98"/>
      <c r="P55" s="86"/>
      <c r="Q55" s="86"/>
      <c r="R55" s="86"/>
    </row>
    <row r="56" spans="1:18">
      <c r="A56" s="99"/>
      <c r="B56" s="133"/>
      <c r="C56" s="100"/>
      <c r="D56" s="89" t="s">
        <v>1215</v>
      </c>
      <c r="E56" s="101">
        <f>E55/$C$52</f>
        <v>0.13460867440765406</v>
      </c>
      <c r="F56" s="101">
        <f>F55/$C$52</f>
        <v>0.1302169490997919</v>
      </c>
      <c r="G56" s="101">
        <f>G55/$C$52</f>
        <v>0.13254986111611497</v>
      </c>
      <c r="H56" s="101">
        <f>H55/$C$52</f>
        <v>0.12838714711814175</v>
      </c>
      <c r="I56" s="101">
        <f t="shared" ref="I56:L56" si="27">I55/$C$52</f>
        <v>0.12220074785349486</v>
      </c>
      <c r="J56" s="101">
        <f t="shared" si="27"/>
        <v>0.11798942493111098</v>
      </c>
      <c r="K56" s="101">
        <f t="shared" si="27"/>
        <v>0.12059018063931341</v>
      </c>
      <c r="L56" s="101">
        <f t="shared" si="27"/>
        <v>0.11345701483437817</v>
      </c>
      <c r="M56" s="101"/>
      <c r="N56" s="101"/>
      <c r="O56" s="101"/>
      <c r="P56" s="102"/>
      <c r="Q56" s="102"/>
      <c r="R56" s="86"/>
    </row>
  </sheetData>
  <mergeCells count="63">
    <mergeCell ref="A14:A15"/>
    <mergeCell ref="B14:B15"/>
    <mergeCell ref="C1:O2"/>
    <mergeCell ref="C3:O4"/>
    <mergeCell ref="B6:B7"/>
    <mergeCell ref="C6:C7"/>
    <mergeCell ref="D6:D7"/>
    <mergeCell ref="E6:E7"/>
    <mergeCell ref="F6:F7"/>
    <mergeCell ref="G6:G7"/>
    <mergeCell ref="H6:H7"/>
    <mergeCell ref="I6:I7"/>
    <mergeCell ref="A12:A13"/>
    <mergeCell ref="B12:B13"/>
    <mergeCell ref="J6:J7"/>
    <mergeCell ref="K6:K7"/>
    <mergeCell ref="L6:L7"/>
    <mergeCell ref="R6:R7"/>
    <mergeCell ref="A8:A9"/>
    <mergeCell ref="B8:B9"/>
    <mergeCell ref="A10:A11"/>
    <mergeCell ref="B10:B11"/>
    <mergeCell ref="O6:O7"/>
    <mergeCell ref="P6:P7"/>
    <mergeCell ref="Q6:Q7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B55:B56"/>
    <mergeCell ref="A48:A49"/>
    <mergeCell ref="B48:B49"/>
    <mergeCell ref="A40:A41"/>
    <mergeCell ref="B40:B41"/>
    <mergeCell ref="A42:A43"/>
    <mergeCell ref="B42:B43"/>
    <mergeCell ref="A44:A45"/>
    <mergeCell ref="B44:B45"/>
    <mergeCell ref="A46:A47"/>
    <mergeCell ref="B46:B47"/>
    <mergeCell ref="A50:A51"/>
    <mergeCell ref="B50:B51"/>
    <mergeCell ref="B52:B53"/>
  </mergeCells>
  <conditionalFormatting sqref="E8:L51">
    <cfRule type="cellIs" dxfId="1" priority="1" operator="equal">
      <formula>0</formula>
    </cfRule>
    <cfRule type="cellIs" dxfId="0" priority="2" operator="greaterThan">
      <formula>0</formula>
    </cfRule>
  </conditionalFormatting>
  <printOptions horizontalCentered="1"/>
  <pageMargins left="0.39370078740157483" right="0.39370078740157483" top="0.39370078740157483" bottom="0.39370078740157483" header="0.59055118110236227" footer="7.874015748031496E-2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Table 1</vt:lpstr>
      <vt:lpstr>Table 1 (2)</vt:lpstr>
      <vt:lpstr>planilha</vt:lpstr>
      <vt:lpstr>CRONOGRAMA </vt:lpstr>
      <vt:lpstr>'CRONOGRAMA '!Area_de_impressao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cei bela vista - planilha licitação - rev01</dc:title>
  <dc:creator>luizclaudio</dc:creator>
  <cp:lastModifiedBy>Glaysander Oliveira</cp:lastModifiedBy>
  <cp:lastPrinted>2025-07-01T19:01:02Z</cp:lastPrinted>
  <dcterms:created xsi:type="dcterms:W3CDTF">2025-07-01T14:37:06Z</dcterms:created>
  <dcterms:modified xsi:type="dcterms:W3CDTF">2025-07-02T13:45:38Z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2015-11-17T00:00:00Z</vt:filetime>
  </property>
  <property fmtid="{D5CDD505-2E9C-101B-9397-08002B2CF9AE}" pid="3" name="Creator">
    <vt:lpwstr>PDFCreator Version 1.7.1</vt:lpwstr>
  </property>
  <property fmtid="{D5CDD505-2E9C-101B-9397-08002B2CF9AE}" pid="4" name="LastSaved">
    <vt:filetime>2025-07-01T00:00:00Z</vt:filetime>
  </property>
  <property fmtid="{D5CDD505-2E9C-101B-9397-08002B2CF9AE}" pid="5" name="Producer">
    <vt:lpwstr>GPL Ghostscript 9.07</vt:lpwstr>
  </property>
</Properties>
</file>